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870" windowHeight="10290" tabRatio="324" activeTab="1"/>
  </bookViews>
  <sheets>
    <sheet name="依頼書" sheetId="1" r:id="rId1"/>
    <sheet name="徳島県" sheetId="2" r:id="rId2"/>
    <sheet name="配布部数合計表" sheetId="3" r:id="rId3"/>
  </sheets>
  <definedNames>
    <definedName name="_xlnm.Print_Area" localSheetId="1">'徳島県'!$A$1:$S$172</definedName>
  </definedNames>
  <calcPr fullCalcOnLoad="1"/>
</workbook>
</file>

<file path=xl/comments2.xml><?xml version="1.0" encoding="utf-8"?>
<comments xmlns="http://schemas.openxmlformats.org/spreadsheetml/2006/main">
  <authors>
    <author>okoshi</author>
    <author>馬越</author>
  </authors>
  <commentList>
    <comment ref="Q19" authorId="0">
      <text>
        <r>
          <rPr>
            <sz val="9"/>
            <rFont val="ＭＳ Ｐゴシック"/>
            <family val="3"/>
          </rPr>
          <t xml:space="preserve">北吉野を統合し、名称を
助任前川から助任に変更
</t>
        </r>
      </text>
    </comment>
    <comment ref="Q55" authorId="1">
      <text>
        <r>
          <rPr>
            <b/>
            <sz val="9"/>
            <rFont val="MS P ゴシック"/>
            <family val="3"/>
          </rPr>
          <t>2024.4高川原を統合</t>
        </r>
      </text>
    </comment>
    <comment ref="Q151" authorId="1">
      <text>
        <r>
          <rPr>
            <b/>
            <sz val="9"/>
            <rFont val="MS P ゴシック"/>
            <family val="3"/>
          </rPr>
          <t>2024.4～脇町西を統合</t>
        </r>
      </text>
    </comment>
    <comment ref="B55" authorId="1">
      <text>
        <r>
          <rPr>
            <b/>
            <sz val="9"/>
            <rFont val="MS P ゴシック"/>
            <family val="3"/>
          </rPr>
          <t>2024.4～徳島新聞へ</t>
        </r>
      </text>
    </comment>
    <comment ref="N55" authorId="1">
      <text>
        <r>
          <rPr>
            <b/>
            <sz val="9"/>
            <rFont val="MS P ゴシック"/>
            <family val="3"/>
          </rPr>
          <t>2024.4～徳島新聞へ</t>
        </r>
      </text>
    </comment>
    <comment ref="H99" authorId="1">
      <text>
        <r>
          <rPr>
            <b/>
            <sz val="9"/>
            <rFont val="MS P ゴシック"/>
            <family val="3"/>
          </rPr>
          <t>2024.4～徳島新聞へ</t>
        </r>
      </text>
    </comment>
    <comment ref="E99" authorId="1">
      <text>
        <r>
          <rPr>
            <b/>
            <sz val="9"/>
            <rFont val="MS P ゴシック"/>
            <family val="3"/>
          </rPr>
          <t>2024.4～徳島新聞へ</t>
        </r>
      </text>
    </comment>
  </commentList>
</comments>
</file>

<file path=xl/sharedStrings.xml><?xml version="1.0" encoding="utf-8"?>
<sst xmlns="http://schemas.openxmlformats.org/spreadsheetml/2006/main" count="550" uniqueCount="263">
  <si>
    <t>折 込 依 頼 書</t>
  </si>
  <si>
    <t>※</t>
  </si>
  <si>
    <t>部分のみ入力してください。</t>
  </si>
  <si>
    <t>扱い(依頼)会社</t>
  </si>
  <si>
    <t>住所</t>
  </si>
  <si>
    <t>電話番号</t>
  </si>
  <si>
    <t>ＦＡＸ 番号</t>
  </si>
  <si>
    <t>ご担当者</t>
  </si>
  <si>
    <t>広告主</t>
  </si>
  <si>
    <t>タイトル</t>
  </si>
  <si>
    <t>折込日</t>
  </si>
  <si>
    <t>年</t>
  </si>
  <si>
    <t>月</t>
  </si>
  <si>
    <t>日</t>
  </si>
  <si>
    <t>サイズ</t>
  </si>
  <si>
    <t>折込広告取扱についてのお願い</t>
  </si>
  <si>
    <t>Ⅰ.</t>
  </si>
  <si>
    <t>「新聞折込広告取り扱い基準」に違反した広告は折込できません。広告制作の際ご確認ください。</t>
  </si>
  <si>
    <t>Ⅱ.</t>
  </si>
  <si>
    <t>各種券や折込チラシが商品などに替わるものや、各種団体発行の物については折込できないことがあります。</t>
  </si>
  <si>
    <t>事前にご確認下さい。</t>
  </si>
  <si>
    <t>Ⅲ.</t>
  </si>
  <si>
    <t>Ａ版、Ｂ版以外の変形物、及び、折りずれ、特に厚い紙、ハガキ大未満の紙などは扱っておりません。</t>
  </si>
  <si>
    <t>Ⅳ.</t>
  </si>
  <si>
    <t>天災、災害で配達不能の場合や、新聞作成の事故の場合、やむを得ず折込日の変更をさせて頂く事や折込</t>
  </si>
  <si>
    <t>不能になることがありますので、ご了承願います。</t>
  </si>
  <si>
    <t>Ⅴ.</t>
  </si>
  <si>
    <t>折込広告搬入後の中止及び変更は、作業が難しく、間違いが起きやすいのでご遠慮下さい。</t>
  </si>
  <si>
    <t>Ⅵ.</t>
  </si>
  <si>
    <t>新聞販売所では、細心の注意をはらって作業をするよう指導しておりますが、偶然のモレ、ダブりはご容赦くだ</t>
  </si>
  <si>
    <t>さい。</t>
  </si>
  <si>
    <t>Ⅶ.</t>
  </si>
  <si>
    <t>折込料の支払は、当社と契約のない場合前金となっていますのでよろしくお願いします。</t>
  </si>
  <si>
    <t>搬入について</t>
  </si>
  <si>
    <t>折込広告を搬入される際は、納品書、又はそれに代わるものを添付いただくようお願いします。</t>
  </si>
  <si>
    <t>半月以上先の折込や、当社締め切り時間以降の搬入はご遠慮願います。</t>
  </si>
  <si>
    <t>折込チラシは予備紙は必要ありません。申し込み枚数でお願いします。</t>
  </si>
  <si>
    <t>販売店明細について</t>
  </si>
  <si>
    <t>折込部数は各新聞社の発表部数となっています。</t>
  </si>
  <si>
    <t>新聞販売店の区域と行政区域とは一致していない販売店もあります。</t>
  </si>
  <si>
    <t>販売店内の区域指定は配達等の関係で確実な作業ができません。</t>
  </si>
  <si>
    <t>指定をされる場合はご希望通り折込が入らない場合もございますのでご了承願います。</t>
  </si>
  <si>
    <t>徳島県　新聞折込広告部数 明細表①</t>
  </si>
  <si>
    <t>折込指定日</t>
  </si>
  <si>
    <t>ページ計</t>
  </si>
  <si>
    <t>折込総数</t>
  </si>
  <si>
    <t>ｻｲｽﾞ</t>
  </si>
  <si>
    <t>広告主名(ﾁﾗｼの表記の名称)</t>
  </si>
  <si>
    <t>依頼会社</t>
  </si>
  <si>
    <t>市郡別</t>
  </si>
  <si>
    <t>朝日新聞</t>
  </si>
  <si>
    <t>毎日新聞</t>
  </si>
  <si>
    <t>読売新聞</t>
  </si>
  <si>
    <t>産経新聞</t>
  </si>
  <si>
    <t>日経新聞</t>
  </si>
  <si>
    <t>徳島新聞</t>
  </si>
  <si>
    <t>販売店名</t>
  </si>
  <si>
    <t>部数</t>
  </si>
  <si>
    <t>配付数</t>
  </si>
  <si>
    <t>徳島市</t>
  </si>
  <si>
    <t>徳島東部
（旧徳島城東）</t>
  </si>
  <si>
    <t>徳島東部</t>
  </si>
  <si>
    <t>徳島中央</t>
  </si>
  <si>
    <t>徳島東部A
（旧徳島城東）</t>
  </si>
  <si>
    <t>渭北</t>
  </si>
  <si>
    <t>徳島西部</t>
  </si>
  <si>
    <t>廃店</t>
  </si>
  <si>
    <t>徳島東</t>
  </si>
  <si>
    <t>渭北Ａ</t>
  </si>
  <si>
    <t>富田*</t>
  </si>
  <si>
    <t>国府</t>
  </si>
  <si>
    <t>徳島南</t>
  </si>
  <si>
    <t>富田</t>
  </si>
  <si>
    <t>富田Ａ</t>
  </si>
  <si>
    <t>八万</t>
  </si>
  <si>
    <t>徳島北</t>
  </si>
  <si>
    <t>八万Ａ</t>
  </si>
  <si>
    <t>徳島西部Ａ</t>
  </si>
  <si>
    <t>城北</t>
  </si>
  <si>
    <t>国府Ａ</t>
  </si>
  <si>
    <t>津田*</t>
  </si>
  <si>
    <t>昭和町</t>
  </si>
  <si>
    <t>八万*</t>
  </si>
  <si>
    <t>内町</t>
  </si>
  <si>
    <t>八万西*</t>
  </si>
  <si>
    <t>八万東*</t>
  </si>
  <si>
    <t>上八万*</t>
  </si>
  <si>
    <t>沖洲*</t>
  </si>
  <si>
    <t>北吉野*</t>
  </si>
  <si>
    <t>佐古*</t>
  </si>
  <si>
    <t>田宮*</t>
  </si>
  <si>
    <t>矢三*</t>
  </si>
  <si>
    <t>加茂名北*</t>
  </si>
  <si>
    <t>勝占*</t>
  </si>
  <si>
    <t>多家良*</t>
  </si>
  <si>
    <t>論田*</t>
  </si>
  <si>
    <t>*印の販売店は他紙（朝日・毎日・読売・産経・日経）の部数も含まれています。</t>
  </si>
  <si>
    <t>川内*</t>
  </si>
  <si>
    <t>徳島新聞の竜王は名西郡石井町の一部を含む。</t>
  </si>
  <si>
    <t>川内東*</t>
  </si>
  <si>
    <t>国府*</t>
  </si>
  <si>
    <t>国府南*</t>
  </si>
  <si>
    <t>徳島中央*</t>
  </si>
  <si>
    <t>小計</t>
  </si>
  <si>
    <t>※折込地区は行政市区とは一致しない場合がありますのでご注意ください。</t>
  </si>
  <si>
    <t>株式会社　朝日オリコミ四国</t>
  </si>
  <si>
    <t>徳島県　新聞折込広告部数 明細表②</t>
  </si>
  <si>
    <t>石井</t>
  </si>
  <si>
    <t>石井Ａ</t>
  </si>
  <si>
    <t>石井*</t>
  </si>
  <si>
    <t>石井西*</t>
  </si>
  <si>
    <t>高川原*</t>
  </si>
  <si>
    <t>神山*</t>
  </si>
  <si>
    <t>小松島市</t>
  </si>
  <si>
    <t>小松島</t>
  </si>
  <si>
    <t>小松島*</t>
  </si>
  <si>
    <t>北小松島*</t>
  </si>
  <si>
    <t>南小松島*</t>
  </si>
  <si>
    <t>立江*</t>
  </si>
  <si>
    <t>赤石*</t>
  </si>
  <si>
    <t>勝浦郡</t>
  </si>
  <si>
    <t>勝浦</t>
  </si>
  <si>
    <t>勝浦*</t>
  </si>
  <si>
    <t>那賀郡</t>
  </si>
  <si>
    <t>桑野鷲敷</t>
  </si>
  <si>
    <t>丹生谷*</t>
  </si>
  <si>
    <t>阿南市</t>
  </si>
  <si>
    <t>阿南</t>
  </si>
  <si>
    <t>大野*</t>
  </si>
  <si>
    <t>羽ノ浦</t>
  </si>
  <si>
    <t>阿南東*</t>
  </si>
  <si>
    <t>津乃峰*</t>
  </si>
  <si>
    <t>福井*</t>
  </si>
  <si>
    <t>那賀川</t>
  </si>
  <si>
    <t>羽ノ浦南＊</t>
  </si>
  <si>
    <t>ページ合計</t>
  </si>
  <si>
    <t>合計</t>
  </si>
  <si>
    <t>徳島新聞の立江は阿南市羽ノ浦町の一部を含む。読売新聞の那賀川は阿南市那賀川町を含む。</t>
  </si>
  <si>
    <t>徳島県　新聞折込広告部数 明細表③</t>
  </si>
  <si>
    <t>海部郡</t>
  </si>
  <si>
    <t>鞆奥Ａ</t>
  </si>
  <si>
    <t>美波</t>
  </si>
  <si>
    <t>美波*</t>
  </si>
  <si>
    <t>宍喰Ｙ</t>
  </si>
  <si>
    <t>牟岐</t>
  </si>
  <si>
    <t>牟岐*</t>
  </si>
  <si>
    <t>鞆奥(海部)</t>
  </si>
  <si>
    <t>阿波海南</t>
  </si>
  <si>
    <t>鞆奥(海部)Ａ</t>
  </si>
  <si>
    <t>海南*</t>
  </si>
  <si>
    <t>宍喰</t>
  </si>
  <si>
    <t>宍喰Ａ</t>
  </si>
  <si>
    <t>海部宍喰*</t>
  </si>
  <si>
    <t>鳴門市</t>
  </si>
  <si>
    <t>鳴門</t>
  </si>
  <si>
    <t>南浜*</t>
  </si>
  <si>
    <t>板東</t>
  </si>
  <si>
    <t>桑島*</t>
  </si>
  <si>
    <t>鳴門北*</t>
  </si>
  <si>
    <t>立岩*</t>
  </si>
  <si>
    <t>瀬戸*</t>
  </si>
  <si>
    <t>大津*</t>
  </si>
  <si>
    <t>堀江*</t>
  </si>
  <si>
    <t>板東*</t>
  </si>
  <si>
    <t>板野郡</t>
  </si>
  <si>
    <t>北島</t>
  </si>
  <si>
    <t>北島*</t>
  </si>
  <si>
    <t>北島南*</t>
  </si>
  <si>
    <t>松茂</t>
  </si>
  <si>
    <t>松茂*</t>
  </si>
  <si>
    <t>藍住</t>
  </si>
  <si>
    <t>藍園*</t>
  </si>
  <si>
    <t>勝瑞*</t>
  </si>
  <si>
    <t>板野</t>
  </si>
  <si>
    <t>板野*</t>
  </si>
  <si>
    <t>上板</t>
  </si>
  <si>
    <t>阿北(上板)</t>
  </si>
  <si>
    <t>徳島新聞の松茂は鳴門市大津町の一部を含む。</t>
  </si>
  <si>
    <t>徳島県　新聞折込広告部数 明細表④</t>
  </si>
  <si>
    <t>吉野川市</t>
  </si>
  <si>
    <t>鴨島</t>
  </si>
  <si>
    <t>鴨島Ａ</t>
  </si>
  <si>
    <t>鴨島中央*</t>
  </si>
  <si>
    <t>鴨島南*</t>
  </si>
  <si>
    <t>鴨島西*</t>
  </si>
  <si>
    <t>川島*</t>
  </si>
  <si>
    <t>山川</t>
  </si>
  <si>
    <t>山川*</t>
  </si>
  <si>
    <t>阿波市</t>
  </si>
  <si>
    <t>一条御所*</t>
  </si>
  <si>
    <t>土成*</t>
  </si>
  <si>
    <t>市場</t>
  </si>
  <si>
    <t>市場*</t>
  </si>
  <si>
    <t>阿波</t>
  </si>
  <si>
    <t>阿波*</t>
  </si>
  <si>
    <t>美馬市</t>
  </si>
  <si>
    <t>穴吹*</t>
  </si>
  <si>
    <t>脇町・穴吹</t>
  </si>
  <si>
    <t>脇町*</t>
  </si>
  <si>
    <t>脇町西*</t>
  </si>
  <si>
    <t>美馬郡</t>
  </si>
  <si>
    <t>貞光</t>
  </si>
  <si>
    <t>貞光*</t>
  </si>
  <si>
    <t>半田重清*</t>
  </si>
  <si>
    <t>三野*</t>
  </si>
  <si>
    <t>三加茂・三野Ｙ(廃店）</t>
  </si>
  <si>
    <t>三加茂*</t>
  </si>
  <si>
    <t>昼間井川*</t>
  </si>
  <si>
    <t>池田*</t>
  </si>
  <si>
    <t>山城*</t>
  </si>
  <si>
    <t>総合計</t>
  </si>
  <si>
    <t>徳島新聞の貞光は美馬市の一部を含む。</t>
  </si>
  <si>
    <t>新　　聞　　オ　　リ　　コ　　ミ　　配　　布　　部　　数　　合　　計　　表</t>
  </si>
  <si>
    <t>広　告　主　名</t>
  </si>
  <si>
    <t>広　告　名</t>
  </si>
  <si>
    <t>部数総計</t>
  </si>
  <si>
    <t>市　　区</t>
  </si>
  <si>
    <t>朝日</t>
  </si>
  <si>
    <t>毎日</t>
  </si>
  <si>
    <t>読売</t>
  </si>
  <si>
    <t>産経</t>
  </si>
  <si>
    <t>日経</t>
  </si>
  <si>
    <t>徳島</t>
  </si>
  <si>
    <t>販売店数</t>
  </si>
  <si>
    <t>基本部数</t>
  </si>
  <si>
    <t>配布部数</t>
  </si>
  <si>
    <t>＠220円</t>
  </si>
  <si>
    <t>＠500円</t>
  </si>
  <si>
    <t>名西郡</t>
  </si>
  <si>
    <t>媒体</t>
  </si>
  <si>
    <t>区域</t>
  </si>
  <si>
    <t>単価（税別）　※税抜</t>
  </si>
  <si>
    <t>金額　※税抜</t>
  </si>
  <si>
    <t>Ｂ４</t>
  </si>
  <si>
    <t>Ｂ３</t>
  </si>
  <si>
    <t>Ｂ２</t>
  </si>
  <si>
    <t>Ｂ１</t>
  </si>
  <si>
    <t>今回</t>
  </si>
  <si>
    <t>県下全域</t>
  </si>
  <si>
    <t>中央紙</t>
  </si>
  <si>
    <t>中央紙配送料</t>
  </si>
  <si>
    <t>徳島市（「読売/徳島南」除く）、名西郡、勝浦郡、鳴門市、板野郡、吉野川市、阿波市、美馬市、美馬郡、三好市</t>
  </si>
  <si>
    <t>１販売店２２０円</t>
  </si>
  <si>
    <t>上記地区以外</t>
  </si>
  <si>
    <t>１販売店５００円</t>
  </si>
  <si>
    <t>加茂名南*</t>
  </si>
  <si>
    <t>徳島川内</t>
  </si>
  <si>
    <t>三好市
三好郡</t>
  </si>
  <si>
    <t>三好市・三好郡</t>
  </si>
  <si>
    <t>阿波池田Y</t>
  </si>
  <si>
    <t>阿波池田(合）</t>
  </si>
  <si>
    <t>昭和*</t>
  </si>
  <si>
    <t>福島末広*</t>
  </si>
  <si>
    <t>城東*</t>
  </si>
  <si>
    <t>廃店</t>
  </si>
  <si>
    <t>大野宝田*</t>
  </si>
  <si>
    <t>宝田に統合</t>
  </si>
  <si>
    <t>応神*</t>
  </si>
  <si>
    <t>助任*</t>
  </si>
  <si>
    <t>徳島県　令和06年04月</t>
  </si>
  <si>
    <t>石井に統合</t>
  </si>
  <si>
    <t>脇町に統合</t>
  </si>
  <si>
    <r>
      <t xml:space="preserve">名西郡
</t>
    </r>
    <r>
      <rPr>
        <b/>
        <sz val="10"/>
        <color indexed="8"/>
        <rFont val="ＭＳ Ｐゴシック"/>
        <family val="3"/>
      </rPr>
      <t>（神山町除く）</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</si>
</sst>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quot;&quot;"/>
    <numFmt numFmtId="179" formatCode="#,###;\-#,###;&quot;&quot;\ "/>
    <numFmt numFmtId="180" formatCode="0.0_ "/>
    <numFmt numFmtId="181" formatCode="m&quot;月&quot;d&quot;日&quot;\(aaa\)"/>
    <numFmt numFmtId="182" formatCode="#,##0_)&quot;枚&quot;;[Red]\(#,##0\)&quot;枚&quot;"/>
    <numFmt numFmtId="183" formatCode="#,##0_ ;[Red]\-#,##0\ "/>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5">
    <font>
      <sz val="11"/>
      <name val="ＭＳ 明朝"/>
      <family val="1"/>
    </font>
    <font>
      <sz val="11"/>
      <color indexed="8"/>
      <name val="ＭＳ Ｐゴシック"/>
      <family val="3"/>
    </font>
    <font>
      <sz val="11"/>
      <name val="ＭＳ Ｐゴシック"/>
      <family val="3"/>
    </font>
    <font>
      <b/>
      <sz val="11"/>
      <name val="ＭＳ Ｐゴシック"/>
      <family val="3"/>
    </font>
    <font>
      <sz val="8"/>
      <name val="ＭＳ Ｐゴシック"/>
      <family val="3"/>
    </font>
    <font>
      <sz val="10"/>
      <name val="ＭＳ Ｐゴシック"/>
      <family val="3"/>
    </font>
    <font>
      <b/>
      <sz val="10"/>
      <name val="ＭＳ Ｐゴシック"/>
      <family val="3"/>
    </font>
    <font>
      <sz val="11"/>
      <name val="ＭＳ Ｐ明朝"/>
      <family val="1"/>
    </font>
    <font>
      <b/>
      <u val="single"/>
      <sz val="24"/>
      <name val="ＭＳ Ｐ明朝"/>
      <family val="1"/>
    </font>
    <font>
      <sz val="20"/>
      <name val="MS UI Gothic"/>
      <family val="3"/>
    </font>
    <font>
      <sz val="20"/>
      <name val="ＭＳ Ｐ明朝"/>
      <family val="1"/>
    </font>
    <font>
      <sz val="12"/>
      <name val="ＭＳ Ｐゴシック"/>
      <family val="3"/>
    </font>
    <font>
      <b/>
      <sz val="11"/>
      <color indexed="52"/>
      <name val="ＭＳ Ｐゴシック"/>
      <family val="3"/>
    </font>
    <font>
      <b/>
      <sz val="15"/>
      <color indexed="56"/>
      <name val="ＭＳ Ｐゴシック"/>
      <family val="3"/>
    </font>
    <font>
      <sz val="11"/>
      <color indexed="9"/>
      <name val="ＭＳ Ｐゴシック"/>
      <family val="3"/>
    </font>
    <font>
      <sz val="11"/>
      <color indexed="62"/>
      <name val="ＭＳ Ｐゴシック"/>
      <family val="3"/>
    </font>
    <font>
      <b/>
      <sz val="11"/>
      <color indexed="8"/>
      <name val="ＭＳ Ｐゴシック"/>
      <family val="3"/>
    </font>
    <font>
      <b/>
      <sz val="11"/>
      <color indexed="9"/>
      <name val="ＭＳ Ｐゴシック"/>
      <family val="3"/>
    </font>
    <font>
      <b/>
      <sz val="13"/>
      <color indexed="56"/>
      <name val="ＭＳ Ｐゴシック"/>
      <family val="3"/>
    </font>
    <font>
      <b/>
      <sz val="11"/>
      <color indexed="63"/>
      <name val="ＭＳ Ｐゴシック"/>
      <family val="3"/>
    </font>
    <font>
      <sz val="11"/>
      <color indexed="10"/>
      <name val="ＭＳ Ｐゴシック"/>
      <family val="3"/>
    </font>
    <font>
      <sz val="11"/>
      <color indexed="20"/>
      <name val="ＭＳ Ｐゴシック"/>
      <family val="3"/>
    </font>
    <font>
      <b/>
      <sz val="11"/>
      <color indexed="56"/>
      <name val="ＭＳ Ｐゴシック"/>
      <family val="3"/>
    </font>
    <font>
      <i/>
      <sz val="11"/>
      <color indexed="23"/>
      <name val="ＭＳ Ｐゴシック"/>
      <family val="3"/>
    </font>
    <font>
      <u val="single"/>
      <sz val="11"/>
      <color indexed="36"/>
      <name val="ＭＳ Ｐゴシック"/>
      <family val="3"/>
    </font>
    <font>
      <sz val="11"/>
      <color indexed="60"/>
      <name val="ＭＳ Ｐゴシック"/>
      <family val="3"/>
    </font>
    <font>
      <b/>
      <sz val="18"/>
      <color indexed="56"/>
      <name val="ＭＳ Ｐゴシック"/>
      <family val="3"/>
    </font>
    <font>
      <sz val="11"/>
      <color indexed="52"/>
      <name val="ＭＳ Ｐゴシック"/>
      <family val="3"/>
    </font>
    <font>
      <u val="single"/>
      <sz val="11"/>
      <color indexed="12"/>
      <name val="ＭＳ Ｐゴシック"/>
      <family val="3"/>
    </font>
    <font>
      <sz val="11"/>
      <color indexed="17"/>
      <name val="ＭＳ Ｐゴシック"/>
      <family val="3"/>
    </font>
    <font>
      <sz val="6"/>
      <name val="ＭＳ 明朝"/>
      <family val="1"/>
    </font>
    <font>
      <sz val="9"/>
      <name val="ＭＳ Ｐゴシック"/>
      <family val="3"/>
    </font>
    <font>
      <b/>
      <sz val="9"/>
      <name val="MS P ゴシック"/>
      <family val="3"/>
    </font>
    <font>
      <b/>
      <sz val="10"/>
      <color indexed="8"/>
      <name val="ＭＳ Ｐゴシック"/>
      <family val="3"/>
    </font>
    <font>
      <sz val="10"/>
      <color indexed="8"/>
      <name val="ＭＳ Ｐゴシック"/>
      <family val="3"/>
    </font>
    <font>
      <b/>
      <sz val="14"/>
      <color indexed="8"/>
      <name val="ＭＳ Ｐゴシック"/>
      <family val="3"/>
    </font>
    <font>
      <b/>
      <sz val="9"/>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2"/>
      <color indexed="8"/>
      <name val="ＭＳ Ｐゴシック"/>
      <family val="3"/>
    </font>
    <font>
      <sz val="9"/>
      <name val="Meiryo UI"/>
      <family val="3"/>
    </font>
    <font>
      <sz val="11"/>
      <color theme="1"/>
      <name val="Calibri"/>
      <family val="3"/>
    </font>
    <font>
      <sz val="11"/>
      <color indexed="8"/>
      <name val="Calibri"/>
      <family val="3"/>
    </font>
    <font>
      <sz val="11"/>
      <color theme="1"/>
      <name val="ＭＳ Ｐゴシック"/>
      <family val="3"/>
    </font>
    <font>
      <sz val="10"/>
      <color theme="1"/>
      <name val="ＭＳ Ｐゴシック"/>
      <family val="3"/>
    </font>
    <font>
      <b/>
      <sz val="14"/>
      <color theme="1"/>
      <name val="ＭＳ Ｐゴシック"/>
      <family val="3"/>
    </font>
    <font>
      <b/>
      <sz val="9"/>
      <color theme="1"/>
      <name val="ＭＳ Ｐゴシック"/>
      <family val="3"/>
    </font>
    <font>
      <sz val="9"/>
      <color theme="1"/>
      <name val="ＭＳ Ｐゴシック"/>
      <family val="3"/>
    </font>
    <font>
      <sz val="8"/>
      <color theme="1"/>
      <name val="ＭＳ Ｐゴシック"/>
      <family val="3"/>
    </font>
    <font>
      <b/>
      <sz val="10"/>
      <color theme="1"/>
      <name val="ＭＳ Ｐゴシック"/>
      <family val="3"/>
    </font>
    <font>
      <b/>
      <sz val="12"/>
      <color theme="1"/>
      <name val="ＭＳ Ｐゴシック"/>
      <family val="3"/>
    </font>
    <font>
      <b/>
      <sz val="11"/>
      <color theme="1"/>
      <name val="ＭＳ Ｐゴシック"/>
      <family val="3"/>
    </font>
    <font>
      <sz val="12"/>
      <color theme="1"/>
      <name val="ＭＳ Ｐゴシック"/>
      <family val="3"/>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
      <patternFill patternType="solid">
        <fgColor indexed="9"/>
        <bgColor indexed="64"/>
      </patternFill>
    </fill>
  </fills>
  <borders count="1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hair"/>
      <right style="thin"/>
      <top>
        <color indexed="63"/>
      </top>
      <bottom style="medium"/>
    </border>
    <border>
      <left style="thin"/>
      <right>
        <color indexed="63"/>
      </right>
      <top>
        <color indexed="63"/>
      </top>
      <bottom style="medium"/>
    </border>
    <border>
      <left style="medium"/>
      <right style="medium"/>
      <top>
        <color indexed="63"/>
      </top>
      <bottom style="thin"/>
    </border>
    <border>
      <left>
        <color indexed="63"/>
      </left>
      <right>
        <color indexed="63"/>
      </right>
      <top>
        <color indexed="63"/>
      </top>
      <bottom style="thin"/>
    </border>
    <border>
      <left style="hair"/>
      <right style="thin"/>
      <top>
        <color indexed="63"/>
      </top>
      <bottom style="thin"/>
    </border>
    <border>
      <left style="thin"/>
      <right>
        <color indexed="63"/>
      </right>
      <top>
        <color indexed="63"/>
      </top>
      <bottom style="thin"/>
    </border>
    <border>
      <left style="medium"/>
      <right style="medium"/>
      <top style="thin"/>
      <bottom style="thin"/>
    </border>
    <border>
      <left>
        <color indexed="63"/>
      </left>
      <right>
        <color indexed="63"/>
      </right>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double"/>
    </border>
    <border>
      <left style="hair"/>
      <right style="thin"/>
      <top style="thin"/>
      <bottom style="double"/>
    </border>
    <border>
      <left style="thin"/>
      <right>
        <color indexed="63"/>
      </right>
      <top style="thin"/>
      <bottom style="double"/>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hair"/>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hair"/>
      <top style="thin"/>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hair"/>
      <top>
        <color indexed="63"/>
      </top>
      <bottom style="medium"/>
    </border>
    <border>
      <left style="thin"/>
      <right style="medium"/>
      <top style="medium"/>
      <bottom style="medium"/>
    </border>
    <border>
      <left style="thin"/>
      <right style="medium"/>
      <top>
        <color indexed="63"/>
      </top>
      <bottom style="medium"/>
    </border>
    <border>
      <left style="hair"/>
      <right style="medium"/>
      <top>
        <color indexed="63"/>
      </top>
      <bottom style="medium"/>
    </border>
    <border>
      <left style="hair"/>
      <right style="medium"/>
      <top>
        <color indexed="63"/>
      </top>
      <bottom style="thin"/>
    </border>
    <border>
      <left style="hair"/>
      <right style="medium"/>
      <top style="thin"/>
      <bottom style="thin"/>
    </border>
    <border>
      <left style="hair"/>
      <right style="medium"/>
      <top style="thin"/>
      <bottom style="double"/>
    </border>
    <border>
      <left style="thin"/>
      <right style="medium"/>
      <top style="thin"/>
      <bottom>
        <color indexed="63"/>
      </bottom>
    </border>
    <border>
      <left style="thin"/>
      <right style="medium"/>
      <top style="thin"/>
      <bottom style="double"/>
    </border>
    <border>
      <left>
        <color indexed="63"/>
      </left>
      <right style="medium"/>
      <top style="thin"/>
      <bottom style="thin"/>
    </border>
    <border>
      <left style="medium"/>
      <right style="medium"/>
      <top style="thin"/>
      <bottom style="double"/>
    </border>
    <border>
      <left style="thin"/>
      <right>
        <color indexed="63"/>
      </right>
      <top style="thin"/>
      <bottom style="medium"/>
    </border>
    <border>
      <left style="medium"/>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color indexed="63"/>
      </left>
      <right style="thin"/>
      <top style="hair"/>
      <bottom style="hair"/>
    </border>
    <border>
      <left style="medium"/>
      <right style="thin"/>
      <top style="hair"/>
      <bottom style="thin"/>
    </border>
    <border>
      <left style="thin"/>
      <right style="thin"/>
      <top style="hair"/>
      <bottom style="thin"/>
    </border>
    <border>
      <left style="thin"/>
      <right>
        <color indexed="63"/>
      </right>
      <top style="hair"/>
      <bottom style="thin"/>
    </border>
    <border>
      <left style="thin"/>
      <right style="medium"/>
      <top style="hair"/>
      <bottom style="thin"/>
    </border>
    <border>
      <left>
        <color indexed="63"/>
      </left>
      <right style="thin"/>
      <top style="hair"/>
      <bottom style="thin"/>
    </border>
    <border>
      <left style="medium"/>
      <right style="medium"/>
      <top style="thin"/>
      <bottom style="mediu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medium"/>
      <right style="thin"/>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color indexed="63"/>
      </left>
      <right style="thin"/>
      <top style="medium"/>
      <bottom style="hair"/>
    </border>
    <border>
      <left style="medium"/>
      <right style="thin"/>
      <top>
        <color indexed="63"/>
      </top>
      <bottom style="hair"/>
    </border>
    <border>
      <left style="thin"/>
      <right style="thin"/>
      <top>
        <color indexed="63"/>
      </top>
      <bottom style="hair"/>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thin"/>
      <bottom style="medium"/>
    </border>
    <border>
      <left style="thin"/>
      <right style="medium"/>
      <top style="hair"/>
      <bottom>
        <color indexed="63"/>
      </bottom>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medium"/>
      <bottom style="thin"/>
    </border>
    <border>
      <left style="medium"/>
      <right style="hair"/>
      <top>
        <color indexed="63"/>
      </top>
      <bottom style="double"/>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double"/>
    </border>
    <border>
      <left>
        <color indexed="63"/>
      </left>
      <right style="hair"/>
      <top style="thin"/>
      <bottom style="thin"/>
    </border>
    <border>
      <left>
        <color indexed="63"/>
      </left>
      <right style="hair"/>
      <top style="thin"/>
      <bottom style="double"/>
    </border>
    <border>
      <left>
        <color indexed="63"/>
      </left>
      <right style="hair"/>
      <top>
        <color indexed="63"/>
      </top>
      <bottom style="medium"/>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hair"/>
      <top style="hair"/>
      <bottom style="medium"/>
    </border>
    <border>
      <left>
        <color indexed="63"/>
      </left>
      <right style="hair"/>
      <top>
        <color indexed="63"/>
      </top>
      <bottom style="thin"/>
    </border>
    <border>
      <left style="thin"/>
      <right>
        <color indexed="63"/>
      </right>
      <top style="medium"/>
      <bottom style="medium"/>
    </border>
    <border>
      <left>
        <color indexed="63"/>
      </left>
      <right style="thin"/>
      <top style="medium"/>
      <bottom style="medium"/>
    </border>
  </borders>
  <cellStyleXfs count="67">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6" fillId="0" borderId="0" applyNumberFormat="0" applyFill="0" applyBorder="0" applyAlignment="0" applyProtection="0"/>
    <xf numFmtId="0" fontId="17"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 fillId="22" borderId="2" applyNumberFormat="0" applyFont="0" applyAlignment="0" applyProtection="0"/>
    <xf numFmtId="0" fontId="27" fillId="0" borderId="3" applyNumberFormat="0" applyFill="0" applyAlignment="0" applyProtection="0"/>
    <xf numFmtId="0" fontId="21" fillId="3" borderId="0" applyNumberFormat="0" applyBorder="0" applyAlignment="0" applyProtection="0"/>
    <xf numFmtId="0" fontId="12" fillId="23" borderId="4" applyNumberFormat="0" applyAlignment="0" applyProtection="0"/>
    <xf numFmtId="0" fontId="20" fillId="0" borderId="0" applyNumberFormat="0" applyFill="0" applyBorder="0" applyAlignment="0" applyProtection="0"/>
    <xf numFmtId="40" fontId="0" fillId="0" borderId="0" applyFont="0" applyFill="0" applyBorder="0" applyAlignment="0" applyProtection="0"/>
    <xf numFmtId="176" fontId="43" fillId="0" borderId="0" applyFont="0" applyFill="0" applyBorder="0" applyAlignment="0" applyProtection="0"/>
    <xf numFmtId="0" fontId="13" fillId="0" borderId="5" applyNumberFormat="0" applyFill="0" applyAlignment="0" applyProtection="0"/>
    <xf numFmtId="0" fontId="18"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6" fillId="0" borderId="8" applyNumberFormat="0" applyFill="0" applyAlignment="0" applyProtection="0"/>
    <xf numFmtId="0" fontId="19" fillId="23" borderId="9" applyNumberFormat="0" applyAlignment="0" applyProtection="0"/>
    <xf numFmtId="0" fontId="23" fillId="0" borderId="0" applyNumberFormat="0" applyFill="0" applyBorder="0" applyAlignment="0" applyProtection="0"/>
    <xf numFmtId="8" fontId="0" fillId="0" borderId="0" applyFont="0" applyFill="0" applyBorder="0" applyAlignment="0" applyProtection="0"/>
    <xf numFmtId="177" fontId="43" fillId="0" borderId="0" applyFont="0" applyFill="0" applyBorder="0" applyAlignment="0" applyProtection="0"/>
    <xf numFmtId="0" fontId="15" fillId="7"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pplyNumberFormat="0" applyFill="0" applyBorder="0" applyAlignment="0" applyProtection="0"/>
    <xf numFmtId="0" fontId="29" fillId="4" borderId="0" applyNumberFormat="0" applyBorder="0" applyAlignment="0" applyProtection="0"/>
  </cellStyleXfs>
  <cellXfs count="412">
    <xf numFmtId="0" fontId="0" fillId="0" borderId="0" xfId="0" applyAlignment="1">
      <alignment vertical="center"/>
    </xf>
    <xf numFmtId="0" fontId="2" fillId="0" borderId="0" xfId="64" applyFont="1">
      <alignment/>
      <protection/>
    </xf>
    <xf numFmtId="38" fontId="2" fillId="0" borderId="0" xfId="49" applyNumberFormat="1" applyFont="1" applyAlignment="1" applyProtection="1">
      <alignment horizontal="center" vertical="center"/>
      <protection/>
    </xf>
    <xf numFmtId="178" fontId="2" fillId="0" borderId="0" xfId="49" applyNumberFormat="1" applyFont="1" applyBorder="1" applyAlignment="1" applyProtection="1">
      <alignment horizontal="center" vertical="center"/>
      <protection/>
    </xf>
    <xf numFmtId="38" fontId="4" fillId="0" borderId="10" xfId="49" applyNumberFormat="1" applyFont="1" applyBorder="1" applyAlignment="1">
      <alignment horizontal="center" vertical="center" wrapText="1"/>
    </xf>
    <xf numFmtId="38" fontId="4" fillId="0" borderId="11" xfId="49" applyNumberFormat="1" applyFont="1" applyBorder="1" applyAlignment="1" applyProtection="1">
      <alignment horizontal="center" vertical="center" wrapText="1"/>
      <protection/>
    </xf>
    <xf numFmtId="38" fontId="4" fillId="0" borderId="12" xfId="49" applyNumberFormat="1" applyFont="1" applyBorder="1" applyAlignment="1">
      <alignment horizontal="center" vertical="center" wrapText="1"/>
    </xf>
    <xf numFmtId="38" fontId="2" fillId="0" borderId="13" xfId="49" applyNumberFormat="1" applyFont="1" applyBorder="1" applyAlignment="1" applyProtection="1">
      <alignment vertical="center"/>
      <protection/>
    </xf>
    <xf numFmtId="179" fontId="5" fillId="0" borderId="14" xfId="49" applyNumberFormat="1" applyFont="1" applyBorder="1" applyAlignment="1" applyProtection="1">
      <alignment vertical="center"/>
      <protection/>
    </xf>
    <xf numFmtId="179" fontId="6" fillId="0" borderId="15" xfId="49" applyNumberFormat="1" applyFont="1" applyBorder="1" applyAlignment="1" applyProtection="1">
      <alignment vertical="center"/>
      <protection/>
    </xf>
    <xf numFmtId="179" fontId="5" fillId="0" borderId="16" xfId="49" applyNumberFormat="1" applyFont="1" applyBorder="1" applyAlignment="1" applyProtection="1">
      <alignment vertical="center"/>
      <protection/>
    </xf>
    <xf numFmtId="38" fontId="2" fillId="0" borderId="17" xfId="49" applyNumberFormat="1" applyFont="1" applyBorder="1" applyAlignment="1" applyProtection="1">
      <alignment vertical="center"/>
      <protection/>
    </xf>
    <xf numFmtId="179" fontId="5" fillId="0" borderId="18" xfId="49" applyNumberFormat="1" applyFont="1" applyBorder="1" applyAlignment="1" applyProtection="1">
      <alignment vertical="center"/>
      <protection/>
    </xf>
    <xf numFmtId="179" fontId="6" fillId="0" borderId="19" xfId="49" applyNumberFormat="1" applyFont="1" applyBorder="1" applyAlignment="1" applyProtection="1">
      <alignment vertical="center"/>
      <protection/>
    </xf>
    <xf numFmtId="179" fontId="5" fillId="0" borderId="20" xfId="49" applyNumberFormat="1" applyFont="1" applyBorder="1" applyAlignment="1" applyProtection="1">
      <alignment vertical="center"/>
      <protection/>
    </xf>
    <xf numFmtId="179" fontId="5" fillId="0" borderId="21" xfId="49" applyNumberFormat="1" applyFont="1" applyBorder="1" applyAlignment="1" applyProtection="1">
      <alignment vertical="center"/>
      <protection/>
    </xf>
    <xf numFmtId="179" fontId="6" fillId="0" borderId="22" xfId="49" applyNumberFormat="1" applyFont="1" applyBorder="1" applyAlignment="1" applyProtection="1">
      <alignment vertical="center"/>
      <protection/>
    </xf>
    <xf numFmtId="179" fontId="5" fillId="0" borderId="23" xfId="49" applyNumberFormat="1" applyFont="1" applyBorder="1" applyAlignment="1" applyProtection="1">
      <alignment vertical="center"/>
      <protection/>
    </xf>
    <xf numFmtId="38" fontId="2" fillId="0" borderId="24" xfId="49" applyNumberFormat="1" applyFont="1" applyBorder="1" applyAlignment="1" applyProtection="1">
      <alignment horizontal="center" vertical="center"/>
      <protection/>
    </xf>
    <xf numFmtId="179" fontId="5" fillId="0" borderId="10" xfId="49" applyNumberFormat="1" applyFont="1" applyBorder="1" applyAlignment="1" applyProtection="1">
      <alignment vertical="center"/>
      <protection/>
    </xf>
    <xf numFmtId="179" fontId="6" fillId="0" borderId="11" xfId="49" applyNumberFormat="1" applyFont="1" applyBorder="1" applyAlignment="1" applyProtection="1">
      <alignment vertical="center"/>
      <protection/>
    </xf>
    <xf numFmtId="179" fontId="5" fillId="0" borderId="12" xfId="49" applyNumberFormat="1" applyFont="1" applyBorder="1" applyAlignment="1" applyProtection="1">
      <alignment vertical="center"/>
      <protection/>
    </xf>
    <xf numFmtId="38" fontId="2" fillId="0" borderId="0" xfId="49" applyNumberFormat="1" applyFont="1" applyBorder="1" applyAlignment="1" applyProtection="1">
      <alignment horizontal="center" vertical="center"/>
      <protection/>
    </xf>
    <xf numFmtId="179" fontId="2" fillId="0" borderId="0" xfId="49" applyNumberFormat="1" applyFont="1" applyBorder="1" applyAlignment="1" applyProtection="1">
      <alignment vertical="center"/>
      <protection/>
    </xf>
    <xf numFmtId="0" fontId="5" fillId="0" borderId="25" xfId="64" applyFont="1" applyBorder="1" applyAlignment="1">
      <alignment horizontal="center" vertical="center"/>
      <protection/>
    </xf>
    <xf numFmtId="0" fontId="5" fillId="0" borderId="26" xfId="64" applyFont="1" applyBorder="1" applyAlignment="1">
      <alignment horizontal="center" vertical="center"/>
      <protection/>
    </xf>
    <xf numFmtId="0" fontId="5" fillId="0" borderId="27" xfId="64" applyFont="1" applyBorder="1" applyAlignment="1">
      <alignment horizontal="center" vertical="center"/>
      <protection/>
    </xf>
    <xf numFmtId="0" fontId="5" fillId="0" borderId="28" xfId="64" applyFont="1" applyBorder="1" applyAlignment="1">
      <alignment vertical="center"/>
      <protection/>
    </xf>
    <xf numFmtId="0" fontId="5" fillId="0" borderId="29" xfId="64" applyFont="1" applyBorder="1">
      <alignment/>
      <protection/>
    </xf>
    <xf numFmtId="0" fontId="5" fillId="0" borderId="30" xfId="64" applyFont="1" applyBorder="1">
      <alignment/>
      <protection/>
    </xf>
    <xf numFmtId="180" fontId="5" fillId="0" borderId="30" xfId="64" applyNumberFormat="1" applyFont="1" applyBorder="1">
      <alignment/>
      <protection/>
    </xf>
    <xf numFmtId="0" fontId="6" fillId="0" borderId="31" xfId="64" applyFont="1" applyBorder="1">
      <alignment/>
      <protection/>
    </xf>
    <xf numFmtId="0" fontId="5" fillId="0" borderId="32" xfId="64" applyFont="1" applyBorder="1" applyAlignment="1">
      <alignment horizontal="left" vertical="center"/>
      <protection/>
    </xf>
    <xf numFmtId="0" fontId="5" fillId="0" borderId="33" xfId="64" applyFont="1" applyBorder="1">
      <alignment/>
      <protection/>
    </xf>
    <xf numFmtId="0" fontId="5" fillId="0" borderId="34" xfId="64" applyFont="1" applyBorder="1">
      <alignment/>
      <protection/>
    </xf>
    <xf numFmtId="180" fontId="5" fillId="0" borderId="34" xfId="64" applyNumberFormat="1" applyFont="1" applyBorder="1">
      <alignment/>
      <protection/>
    </xf>
    <xf numFmtId="0" fontId="6" fillId="0" borderId="35" xfId="64" applyFont="1" applyBorder="1">
      <alignment/>
      <protection/>
    </xf>
    <xf numFmtId="0" fontId="5" fillId="0" borderId="36" xfId="64" applyFont="1" applyFill="1" applyBorder="1" applyAlignment="1">
      <alignment horizontal="center"/>
      <protection/>
    </xf>
    <xf numFmtId="179" fontId="6" fillId="0" borderId="16" xfId="49" applyNumberFormat="1" applyFont="1" applyBorder="1" applyAlignment="1" applyProtection="1">
      <alignment vertical="center"/>
      <protection/>
    </xf>
    <xf numFmtId="179" fontId="6" fillId="0" borderId="20" xfId="49" applyNumberFormat="1" applyFont="1" applyBorder="1" applyAlignment="1" applyProtection="1">
      <alignment vertical="center"/>
      <protection/>
    </xf>
    <xf numFmtId="179" fontId="6" fillId="0" borderId="23" xfId="49" applyNumberFormat="1" applyFont="1" applyBorder="1" applyAlignment="1" applyProtection="1">
      <alignment vertical="center"/>
      <protection/>
    </xf>
    <xf numFmtId="179" fontId="6" fillId="0" borderId="12" xfId="49" applyNumberFormat="1" applyFont="1" applyBorder="1" applyAlignment="1" applyProtection="1">
      <alignment vertical="center"/>
      <protection/>
    </xf>
    <xf numFmtId="0" fontId="7" fillId="0" borderId="0" xfId="62" applyFont="1" applyBorder="1" applyAlignment="1">
      <alignment vertical="center"/>
      <protection/>
    </xf>
    <xf numFmtId="38" fontId="2" fillId="0" borderId="37" xfId="49" applyNumberFormat="1" applyFont="1" applyBorder="1" applyAlignment="1" applyProtection="1">
      <alignment horizontal="center" vertical="center"/>
      <protection/>
    </xf>
    <xf numFmtId="38" fontId="3" fillId="0" borderId="38" xfId="49" applyNumberFormat="1" applyFont="1" applyBorder="1" applyAlignment="1" applyProtection="1">
      <alignment horizontal="right" vertical="center"/>
      <protection/>
    </xf>
    <xf numFmtId="38" fontId="2" fillId="0" borderId="0" xfId="49" applyNumberFormat="1" applyFont="1" applyBorder="1" applyAlignment="1" applyProtection="1">
      <alignment horizontal="right" vertical="center"/>
      <protection/>
    </xf>
    <xf numFmtId="38" fontId="4" fillId="0" borderId="39" xfId="49" applyNumberFormat="1" applyFont="1" applyBorder="1" applyAlignment="1" applyProtection="1">
      <alignment horizontal="center" vertical="center" wrapText="1"/>
      <protection/>
    </xf>
    <xf numFmtId="179" fontId="6" fillId="0" borderId="40" xfId="49" applyNumberFormat="1" applyFont="1" applyBorder="1" applyAlignment="1" applyProtection="1">
      <alignment vertical="center"/>
      <protection/>
    </xf>
    <xf numFmtId="179" fontId="6" fillId="0" borderId="41" xfId="49" applyNumberFormat="1" applyFont="1" applyBorder="1" applyAlignment="1" applyProtection="1">
      <alignment vertical="center"/>
      <protection/>
    </xf>
    <xf numFmtId="179" fontId="6" fillId="0" borderId="42" xfId="49" applyNumberFormat="1" applyFont="1" applyBorder="1" applyAlignment="1" applyProtection="1">
      <alignment vertical="center"/>
      <protection/>
    </xf>
    <xf numFmtId="179" fontId="6" fillId="0" borderId="39" xfId="49" applyNumberFormat="1" applyFont="1" applyBorder="1" applyAlignment="1" applyProtection="1">
      <alignment vertical="center"/>
      <protection/>
    </xf>
    <xf numFmtId="38" fontId="2" fillId="0" borderId="0" xfId="49" applyNumberFormat="1" applyFont="1" applyBorder="1" applyAlignment="1">
      <alignment vertical="center"/>
    </xf>
    <xf numFmtId="38" fontId="6" fillId="0" borderId="31" xfId="49" applyNumberFormat="1" applyFont="1" applyBorder="1" applyAlignment="1">
      <alignment horizontal="right"/>
    </xf>
    <xf numFmtId="38" fontId="6" fillId="0" borderId="35" xfId="49" applyNumberFormat="1" applyFont="1" applyBorder="1" applyAlignment="1">
      <alignment horizontal="right"/>
    </xf>
    <xf numFmtId="38" fontId="6" fillId="0" borderId="43" xfId="49" applyNumberFormat="1" applyFont="1" applyBorder="1" applyAlignment="1">
      <alignment horizontal="right"/>
    </xf>
    <xf numFmtId="38" fontId="6" fillId="0" borderId="44" xfId="49" applyNumberFormat="1" applyFont="1" applyBorder="1" applyAlignment="1">
      <alignment horizontal="right"/>
    </xf>
    <xf numFmtId="38" fontId="6" fillId="0" borderId="38" xfId="49" applyNumberFormat="1" applyFont="1" applyBorder="1" applyAlignment="1">
      <alignment/>
    </xf>
    <xf numFmtId="0" fontId="2" fillId="0" borderId="0" xfId="63" applyFill="1">
      <alignment/>
      <protection/>
    </xf>
    <xf numFmtId="0" fontId="2" fillId="0" borderId="0" xfId="63">
      <alignment/>
      <protection/>
    </xf>
    <xf numFmtId="0" fontId="8" fillId="0" borderId="0" xfId="63" applyFont="1" applyFill="1" applyAlignment="1">
      <alignment horizontal="center" vertical="center"/>
      <protection/>
    </xf>
    <xf numFmtId="0" fontId="9" fillId="0" borderId="0"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11" fillId="0" borderId="0" xfId="63" applyFont="1" applyFill="1" applyBorder="1" applyAlignment="1">
      <alignment horizontal="center" vertical="center"/>
      <protection/>
    </xf>
    <xf numFmtId="0" fontId="11" fillId="4" borderId="34" xfId="63" applyFont="1" applyFill="1" applyBorder="1" applyAlignment="1">
      <alignment horizontal="distributed" vertical="center"/>
      <protection/>
    </xf>
    <xf numFmtId="0" fontId="11" fillId="0" borderId="0" xfId="63" applyFont="1" applyFill="1" applyBorder="1" applyAlignment="1">
      <alignment horizontal="left" vertical="center"/>
      <protection/>
    </xf>
    <xf numFmtId="0" fontId="11" fillId="4" borderId="18" xfId="63" applyFont="1" applyFill="1" applyBorder="1" applyAlignment="1" applyProtection="1">
      <alignment horizontal="center" vertical="center"/>
      <protection locked="0"/>
    </xf>
    <xf numFmtId="0" fontId="11" fillId="0" borderId="18" xfId="63" applyFont="1" applyFill="1" applyBorder="1" applyAlignment="1">
      <alignment horizontal="center" vertical="center"/>
      <protection/>
    </xf>
    <xf numFmtId="0" fontId="11" fillId="0" borderId="0" xfId="63" applyFont="1" applyFill="1" applyBorder="1" applyAlignment="1">
      <alignment horizontal="distributed" vertical="center"/>
      <protection/>
    </xf>
    <xf numFmtId="0" fontId="2" fillId="0" borderId="0" xfId="63" applyFill="1" applyAlignment="1">
      <alignment vertical="center"/>
      <protection/>
    </xf>
    <xf numFmtId="0" fontId="11" fillId="0" borderId="0" xfId="63" applyFont="1" applyFill="1" applyAlignment="1">
      <alignment vertical="center"/>
      <protection/>
    </xf>
    <xf numFmtId="0" fontId="2" fillId="0" borderId="0" xfId="63" applyNumberFormat="1" applyFill="1" applyAlignment="1">
      <alignment vertical="center"/>
      <protection/>
    </xf>
    <xf numFmtId="0" fontId="5" fillId="0" borderId="0" xfId="63" applyFont="1" applyFill="1" applyAlignment="1">
      <alignment vertical="center"/>
      <protection/>
    </xf>
    <xf numFmtId="0" fontId="2" fillId="0" borderId="0" xfId="63" applyFill="1" applyAlignment="1">
      <alignment horizontal="left" vertical="center"/>
      <protection/>
    </xf>
    <xf numFmtId="0" fontId="11" fillId="0" borderId="45" xfId="63" applyFont="1" applyFill="1" applyBorder="1" applyAlignment="1">
      <alignment horizontal="center" vertical="center"/>
      <protection/>
    </xf>
    <xf numFmtId="0" fontId="2" fillId="0" borderId="0" xfId="63" applyFont="1" applyFill="1">
      <alignment/>
      <protection/>
    </xf>
    <xf numFmtId="38" fontId="4" fillId="0" borderId="12" xfId="49" applyNumberFormat="1" applyFont="1" applyBorder="1" applyAlignment="1" quotePrefix="1">
      <alignment horizontal="center" vertical="center" wrapText="1"/>
    </xf>
    <xf numFmtId="38" fontId="4" fillId="0" borderId="11" xfId="49" applyNumberFormat="1" applyFont="1" applyBorder="1" applyAlignment="1" applyProtection="1" quotePrefix="1">
      <alignment horizontal="center" vertical="center" wrapText="1"/>
      <protection/>
    </xf>
    <xf numFmtId="38" fontId="2" fillId="0" borderId="46" xfId="49" applyNumberFormat="1" applyFont="1" applyBorder="1" applyAlignment="1" applyProtection="1">
      <alignment vertical="center" shrinkToFit="1"/>
      <protection/>
    </xf>
    <xf numFmtId="0" fontId="44" fillId="0" borderId="0" xfId="61" applyFont="1" applyAlignment="1">
      <alignment vertical="center"/>
      <protection/>
    </xf>
    <xf numFmtId="0" fontId="45" fillId="0" borderId="34" xfId="61" applyFont="1" applyBorder="1" applyAlignment="1">
      <alignment horizontal="center" vertical="center" shrinkToFit="1"/>
      <protection/>
    </xf>
    <xf numFmtId="0" fontId="46" fillId="0" borderId="34" xfId="61" applyFont="1" applyBorder="1" applyAlignment="1" applyProtection="1">
      <alignment horizontal="center" vertical="center"/>
      <protection/>
    </xf>
    <xf numFmtId="0" fontId="45" fillId="0" borderId="0" xfId="61" applyFont="1" applyAlignment="1">
      <alignment vertical="center"/>
      <protection/>
    </xf>
    <xf numFmtId="0" fontId="44" fillId="0" borderId="0" xfId="61" applyFont="1" applyAlignment="1">
      <alignment horizontal="center" vertical="center"/>
      <protection/>
    </xf>
    <xf numFmtId="0" fontId="44" fillId="0" borderId="0" xfId="61" applyFont="1" applyAlignment="1">
      <alignment horizontal="center" vertical="center" shrinkToFit="1"/>
      <protection/>
    </xf>
    <xf numFmtId="38" fontId="44" fillId="0" borderId="0" xfId="49" applyNumberFormat="1" applyFont="1" applyAlignment="1">
      <alignment vertical="center"/>
    </xf>
    <xf numFmtId="0" fontId="45" fillId="0" borderId="0" xfId="61" applyFont="1" applyAlignment="1">
      <alignment horizontal="center" vertical="center" shrinkToFit="1"/>
      <protection/>
    </xf>
    <xf numFmtId="0" fontId="44" fillId="0" borderId="0" xfId="61" applyFont="1" applyBorder="1" applyAlignment="1">
      <alignment vertical="center"/>
      <protection/>
    </xf>
    <xf numFmtId="0" fontId="47" fillId="0" borderId="0" xfId="61" applyFont="1" applyAlignment="1">
      <alignment vertical="center"/>
      <protection/>
    </xf>
    <xf numFmtId="0" fontId="45" fillId="23" borderId="25" xfId="61" applyFont="1" applyFill="1" applyBorder="1" applyAlignment="1">
      <alignment horizontal="center" vertical="center" shrinkToFit="1"/>
      <protection/>
    </xf>
    <xf numFmtId="38" fontId="45" fillId="23" borderId="26" xfId="49" applyNumberFormat="1" applyFont="1" applyFill="1" applyBorder="1" applyAlignment="1">
      <alignment horizontal="center" vertical="center"/>
    </xf>
    <xf numFmtId="38" fontId="45" fillId="23" borderId="47" xfId="49" applyNumberFormat="1" applyFont="1" applyFill="1" applyBorder="1" applyAlignment="1">
      <alignment horizontal="center" vertical="center"/>
    </xf>
    <xf numFmtId="0" fontId="45" fillId="23" borderId="48" xfId="61" applyFont="1" applyFill="1" applyBorder="1" applyAlignment="1">
      <alignment horizontal="center" vertical="center" shrinkToFit="1"/>
      <protection/>
    </xf>
    <xf numFmtId="38" fontId="45" fillId="23" borderId="27" xfId="49" applyNumberFormat="1" applyFont="1" applyFill="1" applyBorder="1" applyAlignment="1">
      <alignment horizontal="center" vertical="center"/>
    </xf>
    <xf numFmtId="0" fontId="45" fillId="23" borderId="27" xfId="61" applyFont="1" applyFill="1" applyBorder="1" applyAlignment="1">
      <alignment horizontal="center" vertical="center"/>
      <protection/>
    </xf>
    <xf numFmtId="0" fontId="45" fillId="23" borderId="47" xfId="61" applyFont="1" applyFill="1" applyBorder="1" applyAlignment="1">
      <alignment horizontal="center" vertical="center"/>
      <protection/>
    </xf>
    <xf numFmtId="0" fontId="48" fillId="0" borderId="0" xfId="61" applyFont="1" applyAlignment="1">
      <alignment vertical="center"/>
      <protection/>
    </xf>
    <xf numFmtId="0" fontId="49" fillId="0" borderId="49" xfId="61" applyFont="1" applyFill="1" applyBorder="1" applyAlignment="1">
      <alignment horizontal="center" vertical="center" wrapText="1" shrinkToFit="1"/>
      <protection/>
    </xf>
    <xf numFmtId="38" fontId="45" fillId="0" borderId="50" xfId="49" applyNumberFormat="1" applyFont="1" applyFill="1" applyBorder="1" applyAlignment="1">
      <alignment horizontal="right" vertical="center"/>
    </xf>
    <xf numFmtId="38" fontId="50" fillId="0" borderId="51" xfId="49" applyNumberFormat="1" applyFont="1" applyFill="1" applyBorder="1" applyAlignment="1" applyProtection="1">
      <alignment vertical="center"/>
      <protection locked="0"/>
    </xf>
    <xf numFmtId="0" fontId="45" fillId="0" borderId="52" xfId="61" applyFont="1" applyFill="1" applyBorder="1" applyAlignment="1">
      <alignment horizontal="center" vertical="center" shrinkToFit="1"/>
      <protection/>
    </xf>
    <xf numFmtId="38" fontId="50" fillId="0" borderId="53" xfId="49" applyNumberFormat="1" applyFont="1" applyFill="1" applyBorder="1" applyAlignment="1" applyProtection="1">
      <alignment vertical="center"/>
      <protection locked="0"/>
    </xf>
    <xf numFmtId="0" fontId="45" fillId="0" borderId="49" xfId="61" applyFont="1" applyFill="1" applyBorder="1" applyAlignment="1">
      <alignment horizontal="center" vertical="center" shrinkToFit="1"/>
      <protection/>
    </xf>
    <xf numFmtId="38" fontId="50" fillId="0" borderId="53" xfId="49" applyNumberFormat="1" applyFont="1" applyFill="1" applyBorder="1" applyAlignment="1" applyProtection="1">
      <alignment horizontal="right" vertical="center"/>
      <protection locked="0"/>
    </xf>
    <xf numFmtId="0" fontId="45" fillId="0" borderId="54" xfId="61" applyFont="1" applyFill="1" applyBorder="1" applyAlignment="1">
      <alignment horizontal="center" vertical="center" shrinkToFit="1"/>
      <protection/>
    </xf>
    <xf numFmtId="38" fontId="45" fillId="0" borderId="55" xfId="49" applyNumberFormat="1" applyFont="1" applyFill="1" applyBorder="1" applyAlignment="1" applyProtection="1">
      <alignment vertical="center"/>
      <protection locked="0"/>
    </xf>
    <xf numFmtId="0" fontId="48" fillId="0" borderId="0" xfId="61" applyFont="1" applyFill="1" applyAlignment="1">
      <alignment vertical="center"/>
      <protection/>
    </xf>
    <xf numFmtId="38" fontId="45" fillId="0" borderId="56" xfId="49" applyNumberFormat="1" applyFont="1" applyFill="1" applyBorder="1" applyAlignment="1">
      <alignment horizontal="right" vertical="center"/>
    </xf>
    <xf numFmtId="38" fontId="50" fillId="0" borderId="55" xfId="49" applyNumberFormat="1" applyFont="1" applyFill="1" applyBorder="1" applyAlignment="1" applyProtection="1">
      <alignment vertical="center"/>
      <protection locked="0"/>
    </xf>
    <xf numFmtId="38" fontId="50" fillId="0" borderId="57" xfId="49" applyNumberFormat="1" applyFont="1" applyFill="1" applyBorder="1" applyAlignment="1" applyProtection="1">
      <alignment vertical="center"/>
      <protection locked="0"/>
    </xf>
    <xf numFmtId="0" fontId="45" fillId="0" borderId="58" xfId="61" applyFont="1" applyFill="1" applyBorder="1" applyAlignment="1">
      <alignment horizontal="center" vertical="center" shrinkToFit="1"/>
      <protection/>
    </xf>
    <xf numFmtId="38" fontId="50" fillId="0" borderId="57" xfId="49" applyNumberFormat="1" applyFont="1" applyFill="1" applyBorder="1" applyAlignment="1" applyProtection="1">
      <alignment horizontal="right" vertical="center"/>
      <protection locked="0"/>
    </xf>
    <xf numFmtId="38" fontId="45" fillId="0" borderId="55" xfId="49" applyNumberFormat="1" applyFont="1" applyFill="1" applyBorder="1" applyAlignment="1" applyProtection="1">
      <alignment horizontal="right" vertical="center"/>
      <protection locked="0"/>
    </xf>
    <xf numFmtId="38" fontId="50" fillId="0" borderId="55" xfId="49" applyNumberFormat="1" applyFont="1" applyFill="1" applyBorder="1" applyAlignment="1" applyProtection="1">
      <alignment horizontal="right" vertical="center"/>
      <protection locked="0"/>
    </xf>
    <xf numFmtId="0" fontId="48" fillId="0" borderId="54" xfId="61" applyFont="1" applyFill="1" applyBorder="1" applyAlignment="1">
      <alignment horizontal="center" vertical="center"/>
      <protection/>
    </xf>
    <xf numFmtId="0" fontId="48" fillId="0" borderId="54" xfId="61" applyFont="1" applyFill="1" applyBorder="1" applyAlignment="1">
      <alignment vertical="center"/>
      <protection/>
    </xf>
    <xf numFmtId="0" fontId="48" fillId="0" borderId="56" xfId="61" applyFont="1" applyFill="1" applyBorder="1" applyAlignment="1">
      <alignment vertical="center"/>
      <protection/>
    </xf>
    <xf numFmtId="0" fontId="48" fillId="0" borderId="58" xfId="61" applyFont="1" applyFill="1" applyBorder="1" applyAlignment="1">
      <alignment vertical="center"/>
      <protection/>
    </xf>
    <xf numFmtId="0" fontId="45" fillId="0" borderId="54" xfId="61" applyFont="1" applyFill="1" applyBorder="1" applyAlignment="1">
      <alignment horizontal="left" vertical="center"/>
      <protection/>
    </xf>
    <xf numFmtId="0" fontId="44" fillId="0" borderId="0" xfId="61" applyFont="1" applyFill="1" applyAlignment="1">
      <alignment vertical="center"/>
      <protection/>
    </xf>
    <xf numFmtId="0" fontId="45" fillId="0" borderId="59" xfId="61" applyFont="1" applyFill="1" applyBorder="1" applyAlignment="1">
      <alignment horizontal="center" vertical="center" shrinkToFit="1"/>
      <protection/>
    </xf>
    <xf numFmtId="38" fontId="45" fillId="0" borderId="60" xfId="49" applyNumberFormat="1" applyFont="1" applyFill="1" applyBorder="1" applyAlignment="1">
      <alignment horizontal="right" vertical="center"/>
    </xf>
    <xf numFmtId="38" fontId="50" fillId="0" borderId="61" xfId="49" applyNumberFormat="1" applyFont="1" applyFill="1" applyBorder="1" applyAlignment="1" applyProtection="1">
      <alignment vertical="center"/>
      <protection locked="0"/>
    </xf>
    <xf numFmtId="38" fontId="50" fillId="0" borderId="62" xfId="49" applyNumberFormat="1" applyFont="1" applyFill="1" applyBorder="1" applyAlignment="1" applyProtection="1">
      <alignment vertical="center"/>
      <protection locked="0"/>
    </xf>
    <xf numFmtId="0" fontId="45" fillId="0" borderId="63" xfId="61" applyFont="1" applyFill="1" applyBorder="1" applyAlignment="1">
      <alignment horizontal="center" vertical="center" shrinkToFit="1"/>
      <protection/>
    </xf>
    <xf numFmtId="38" fontId="51" fillId="24" borderId="64" xfId="61" applyNumberFormat="1" applyFont="1" applyFill="1" applyBorder="1" applyAlignment="1" applyProtection="1">
      <alignment horizontal="center" vertical="center"/>
      <protection hidden="1"/>
    </xf>
    <xf numFmtId="0" fontId="50" fillId="24" borderId="65" xfId="61" applyFont="1" applyFill="1" applyBorder="1" applyAlignment="1" applyProtection="1">
      <alignment horizontal="center" vertical="center" shrinkToFit="1"/>
      <protection hidden="1"/>
    </xf>
    <xf numFmtId="38" fontId="50" fillId="24" borderId="66" xfId="49" applyNumberFormat="1" applyFont="1" applyFill="1" applyBorder="1" applyAlignment="1" applyProtection="1">
      <alignment horizontal="right" vertical="center"/>
      <protection hidden="1"/>
    </xf>
    <xf numFmtId="38" fontId="50" fillId="24" borderId="12" xfId="49" applyNumberFormat="1" applyFont="1" applyFill="1" applyBorder="1" applyAlignment="1" applyProtection="1">
      <alignment horizontal="right" vertical="center"/>
      <protection hidden="1"/>
    </xf>
    <xf numFmtId="0" fontId="50" fillId="24" borderId="67" xfId="61" applyFont="1" applyFill="1" applyBorder="1" applyAlignment="1" applyProtection="1">
      <alignment horizontal="center" vertical="center" shrinkToFit="1"/>
      <protection hidden="1"/>
    </xf>
    <xf numFmtId="38" fontId="50" fillId="24" borderId="38" xfId="49" applyNumberFormat="1" applyFont="1" applyFill="1" applyBorder="1" applyAlignment="1" applyProtection="1">
      <alignment horizontal="right" vertical="center"/>
      <protection hidden="1"/>
    </xf>
    <xf numFmtId="0" fontId="52" fillId="0" borderId="0" xfId="61" applyFont="1" applyBorder="1" applyAlignment="1" applyProtection="1">
      <alignment vertical="center"/>
      <protection hidden="1"/>
    </xf>
    <xf numFmtId="0" fontId="44" fillId="0" borderId="0" xfId="61" applyFont="1" applyAlignment="1">
      <alignment horizontal="left" vertical="center"/>
      <protection/>
    </xf>
    <xf numFmtId="38" fontId="45" fillId="0" borderId="0" xfId="49" applyNumberFormat="1" applyFont="1" applyAlignment="1">
      <alignment vertical="center"/>
    </xf>
    <xf numFmtId="0" fontId="45" fillId="23" borderId="68" xfId="61" applyFont="1" applyFill="1" applyBorder="1" applyAlignment="1">
      <alignment horizontal="center" vertical="center" shrinkToFit="1"/>
      <protection/>
    </xf>
    <xf numFmtId="38" fontId="45" fillId="23" borderId="69" xfId="49" applyNumberFormat="1" applyFont="1" applyFill="1" applyBorder="1" applyAlignment="1">
      <alignment horizontal="center" vertical="center"/>
    </xf>
    <xf numFmtId="38" fontId="45" fillId="23" borderId="70" xfId="49" applyNumberFormat="1" applyFont="1" applyFill="1" applyBorder="1" applyAlignment="1">
      <alignment horizontal="center" vertical="center"/>
    </xf>
    <xf numFmtId="0" fontId="45" fillId="23" borderId="71" xfId="61" applyFont="1" applyFill="1" applyBorder="1" applyAlignment="1">
      <alignment horizontal="center" vertical="center" shrinkToFit="1"/>
      <protection/>
    </xf>
    <xf numFmtId="38" fontId="45" fillId="23" borderId="43" xfId="49" applyNumberFormat="1" applyFont="1" applyFill="1" applyBorder="1" applyAlignment="1">
      <alignment horizontal="center" vertical="center"/>
    </xf>
    <xf numFmtId="0" fontId="45" fillId="23" borderId="43" xfId="61" applyFont="1" applyFill="1" applyBorder="1" applyAlignment="1">
      <alignment horizontal="center" vertical="center"/>
      <protection/>
    </xf>
    <xf numFmtId="0" fontId="45" fillId="23" borderId="70" xfId="61" applyFont="1" applyFill="1" applyBorder="1" applyAlignment="1">
      <alignment horizontal="center" vertical="center"/>
      <protection/>
    </xf>
    <xf numFmtId="0" fontId="45" fillId="0" borderId="72" xfId="61" applyFont="1" applyFill="1" applyBorder="1" applyAlignment="1">
      <alignment horizontal="center" vertical="center" shrinkToFit="1"/>
      <protection/>
    </xf>
    <xf numFmtId="38" fontId="45" fillId="0" borderId="73" xfId="49" applyNumberFormat="1" applyFont="1" applyFill="1" applyBorder="1" applyAlignment="1">
      <alignment horizontal="right" vertical="center"/>
    </xf>
    <xf numFmtId="38" fontId="50" fillId="0" borderId="74" xfId="49" applyNumberFormat="1" applyFont="1" applyFill="1" applyBorder="1" applyAlignment="1" applyProtection="1">
      <alignment vertical="center"/>
      <protection locked="0"/>
    </xf>
    <xf numFmtId="0" fontId="45" fillId="0" borderId="75" xfId="61" applyFont="1" applyFill="1" applyBorder="1" applyAlignment="1">
      <alignment horizontal="center" vertical="center" shrinkToFit="1"/>
      <protection/>
    </xf>
    <xf numFmtId="38" fontId="50" fillId="0" borderId="76" xfId="49" applyNumberFormat="1" applyFont="1" applyFill="1" applyBorder="1" applyAlignment="1" applyProtection="1">
      <alignment vertical="center"/>
      <protection locked="0"/>
    </xf>
    <xf numFmtId="38" fontId="50" fillId="0" borderId="76" xfId="49" applyNumberFormat="1" applyFont="1" applyFill="1" applyBorder="1" applyAlignment="1" applyProtection="1">
      <alignment horizontal="right" vertical="center"/>
      <protection locked="0"/>
    </xf>
    <xf numFmtId="0" fontId="45" fillId="0" borderId="29" xfId="61" applyFont="1" applyFill="1" applyBorder="1" applyAlignment="1">
      <alignment horizontal="center" vertical="center" shrinkToFit="1"/>
      <protection/>
    </xf>
    <xf numFmtId="38" fontId="45" fillId="0" borderId="30" xfId="49" applyNumberFormat="1" applyFont="1" applyFill="1" applyBorder="1" applyAlignment="1">
      <alignment horizontal="right" vertical="center"/>
    </xf>
    <xf numFmtId="38" fontId="50" fillId="0" borderId="16" xfId="49" applyNumberFormat="1" applyFont="1" applyFill="1" applyBorder="1" applyAlignment="1" applyProtection="1">
      <alignment vertical="center"/>
      <protection locked="0"/>
    </xf>
    <xf numFmtId="0" fontId="45" fillId="0" borderId="77" xfId="61" applyFont="1" applyFill="1" applyBorder="1" applyAlignment="1">
      <alignment horizontal="center" vertical="center" shrinkToFit="1"/>
      <protection/>
    </xf>
    <xf numFmtId="38" fontId="50" fillId="0" borderId="31" xfId="49" applyNumberFormat="1" applyFont="1" applyFill="1" applyBorder="1" applyAlignment="1" applyProtection="1">
      <alignment vertical="center"/>
      <protection locked="0"/>
    </xf>
    <xf numFmtId="0" fontId="50" fillId="24" borderId="25" xfId="61" applyFont="1" applyFill="1" applyBorder="1" applyAlignment="1" applyProtection="1">
      <alignment horizontal="center" vertical="center" shrinkToFit="1"/>
      <protection hidden="1"/>
    </xf>
    <xf numFmtId="38" fontId="50" fillId="24" borderId="26" xfId="49" applyNumberFormat="1" applyFont="1" applyFill="1" applyBorder="1" applyAlignment="1" applyProtection="1">
      <alignment horizontal="right" vertical="center"/>
      <protection hidden="1"/>
    </xf>
    <xf numFmtId="38" fontId="50" fillId="24" borderId="47" xfId="49" applyNumberFormat="1" applyFont="1" applyFill="1" applyBorder="1" applyAlignment="1" applyProtection="1">
      <alignment horizontal="right" vertical="center"/>
      <protection hidden="1"/>
    </xf>
    <xf numFmtId="0" fontId="50" fillId="24" borderId="48" xfId="61" applyFont="1" applyFill="1" applyBorder="1" applyAlignment="1" applyProtection="1">
      <alignment horizontal="center" vertical="center" shrinkToFit="1"/>
      <protection hidden="1"/>
    </xf>
    <xf numFmtId="38" fontId="50" fillId="24" borderId="27" xfId="49" applyNumberFormat="1" applyFont="1" applyFill="1" applyBorder="1" applyAlignment="1" applyProtection="1">
      <alignment horizontal="right" vertical="center"/>
      <protection hidden="1"/>
    </xf>
    <xf numFmtId="0" fontId="44" fillId="0" borderId="0" xfId="61" applyFont="1" applyAlignment="1" applyProtection="1">
      <alignment vertical="center"/>
      <protection hidden="1"/>
    </xf>
    <xf numFmtId="38" fontId="50" fillId="0" borderId="74" xfId="49" applyNumberFormat="1" applyFont="1" applyFill="1" applyBorder="1" applyAlignment="1" applyProtection="1">
      <alignment horizontal="right" vertical="center"/>
      <protection locked="0"/>
    </xf>
    <xf numFmtId="0" fontId="45" fillId="0" borderId="29" xfId="61" applyFont="1" applyBorder="1" applyAlignment="1">
      <alignment horizontal="center" vertical="center" shrinkToFit="1"/>
      <protection/>
    </xf>
    <xf numFmtId="38" fontId="45" fillId="0" borderId="30" xfId="49" applyNumberFormat="1" applyFont="1" applyBorder="1" applyAlignment="1">
      <alignment horizontal="right" vertical="center"/>
    </xf>
    <xf numFmtId="38" fontId="50" fillId="0" borderId="16" xfId="49" applyNumberFormat="1" applyFont="1" applyBorder="1" applyAlignment="1" applyProtection="1">
      <alignment vertical="center"/>
      <protection locked="0"/>
    </xf>
    <xf numFmtId="0" fontId="45" fillId="0" borderId="77" xfId="61" applyFont="1" applyBorder="1" applyAlignment="1">
      <alignment horizontal="center" vertical="center" shrinkToFit="1"/>
      <protection/>
    </xf>
    <xf numFmtId="38" fontId="50" fillId="0" borderId="31" xfId="49" applyNumberFormat="1" applyFont="1" applyBorder="1" applyAlignment="1" applyProtection="1">
      <alignment horizontal="right" vertical="center"/>
      <protection locked="0"/>
    </xf>
    <xf numFmtId="38" fontId="50" fillId="0" borderId="31" xfId="49" applyNumberFormat="1" applyFont="1" applyBorder="1" applyAlignment="1" applyProtection="1">
      <alignment vertical="center"/>
      <protection locked="0"/>
    </xf>
    <xf numFmtId="38" fontId="51" fillId="24" borderId="64" xfId="61" applyNumberFormat="1" applyFont="1" applyFill="1" applyBorder="1" applyAlignment="1">
      <alignment horizontal="center" vertical="center"/>
      <protection/>
    </xf>
    <xf numFmtId="0" fontId="50" fillId="24" borderId="25" xfId="61" applyFont="1" applyFill="1" applyBorder="1" applyAlignment="1">
      <alignment horizontal="center" vertical="center" shrinkToFit="1"/>
      <protection/>
    </xf>
    <xf numFmtId="38" fontId="50" fillId="24" borderId="26" xfId="49" applyNumberFormat="1" applyFont="1" applyFill="1" applyBorder="1" applyAlignment="1">
      <alignment horizontal="right" vertical="center"/>
    </xf>
    <xf numFmtId="38" fontId="50" fillId="24" borderId="47" xfId="49" applyNumberFormat="1" applyFont="1" applyFill="1" applyBorder="1" applyAlignment="1" applyProtection="1">
      <alignment vertical="center"/>
      <protection locked="0"/>
    </xf>
    <xf numFmtId="0" fontId="50" fillId="24" borderId="48" xfId="61" applyFont="1" applyFill="1" applyBorder="1" applyAlignment="1">
      <alignment horizontal="center" vertical="center" shrinkToFit="1"/>
      <protection/>
    </xf>
    <xf numFmtId="38" fontId="50" fillId="24" borderId="27" xfId="49" applyNumberFormat="1" applyFont="1" applyFill="1" applyBorder="1" applyAlignment="1" applyProtection="1">
      <alignment vertical="center"/>
      <protection locked="0"/>
    </xf>
    <xf numFmtId="0" fontId="45" fillId="0" borderId="78" xfId="61" applyFont="1" applyBorder="1" applyAlignment="1">
      <alignment horizontal="center" vertical="center" shrinkToFit="1"/>
      <protection/>
    </xf>
    <xf numFmtId="38" fontId="45" fillId="0" borderId="79" xfId="49" applyNumberFormat="1" applyFont="1" applyBorder="1" applyAlignment="1">
      <alignment horizontal="right" vertical="center"/>
    </xf>
    <xf numFmtId="38" fontId="50" fillId="0" borderId="80" xfId="49" applyNumberFormat="1" applyFont="1" applyBorder="1" applyAlignment="1" applyProtection="1">
      <alignment horizontal="right" vertical="center"/>
      <protection locked="0"/>
    </xf>
    <xf numFmtId="38" fontId="50" fillId="0" borderId="81" xfId="49" applyNumberFormat="1" applyFont="1" applyBorder="1" applyAlignment="1" applyProtection="1">
      <alignment horizontal="right" vertical="center"/>
      <protection locked="0"/>
    </xf>
    <xf numFmtId="0" fontId="45" fillId="0" borderId="82" xfId="61" applyFont="1" applyFill="1" applyBorder="1" applyAlignment="1">
      <alignment horizontal="center" vertical="center" shrinkToFit="1"/>
      <protection/>
    </xf>
    <xf numFmtId="38" fontId="50" fillId="0" borderId="80" xfId="49" applyNumberFormat="1" applyFont="1" applyFill="1" applyBorder="1" applyAlignment="1" applyProtection="1">
      <alignment vertical="center"/>
      <protection locked="0"/>
    </xf>
    <xf numFmtId="0" fontId="45" fillId="0" borderId="82" xfId="61" applyFont="1" applyBorder="1" applyAlignment="1">
      <alignment horizontal="center" vertical="center" shrinkToFit="1"/>
      <protection/>
    </xf>
    <xf numFmtId="0" fontId="45" fillId="0" borderId="78" xfId="61" applyFont="1" applyFill="1" applyBorder="1" applyAlignment="1" applyProtection="1">
      <alignment horizontal="center" vertical="center" shrinkToFit="1"/>
      <protection/>
    </xf>
    <xf numFmtId="38" fontId="50" fillId="0" borderId="81" xfId="49" applyNumberFormat="1" applyFont="1" applyFill="1" applyBorder="1" applyAlignment="1" applyProtection="1">
      <alignment vertical="center"/>
      <protection locked="0"/>
    </xf>
    <xf numFmtId="38" fontId="50" fillId="0" borderId="16" xfId="49" applyNumberFormat="1" applyFont="1" applyBorder="1" applyAlignment="1" applyProtection="1">
      <alignment horizontal="right" vertical="center"/>
      <protection locked="0"/>
    </xf>
    <xf numFmtId="0" fontId="45" fillId="0" borderId="77" xfId="61" applyFont="1" applyBorder="1" applyAlignment="1" applyProtection="1">
      <alignment horizontal="center" vertical="center" shrinkToFit="1"/>
      <protection/>
    </xf>
    <xf numFmtId="38" fontId="45" fillId="0" borderId="30" xfId="49" applyNumberFormat="1" applyFont="1" applyFill="1" applyBorder="1" applyAlignment="1" applyProtection="1">
      <alignment vertical="center" shrinkToFit="1"/>
      <protection/>
    </xf>
    <xf numFmtId="38" fontId="50" fillId="0" borderId="81" xfId="49" applyNumberFormat="1" applyFont="1" applyBorder="1" applyAlignment="1" applyProtection="1">
      <alignment vertical="center"/>
      <protection locked="0"/>
    </xf>
    <xf numFmtId="38" fontId="50" fillId="0" borderId="80" xfId="49" applyNumberFormat="1" applyFont="1" applyBorder="1" applyAlignment="1" applyProtection="1">
      <alignment vertical="center"/>
      <protection locked="0"/>
    </xf>
    <xf numFmtId="38" fontId="45" fillId="0" borderId="79" xfId="49" applyNumberFormat="1" applyFont="1" applyBorder="1" applyAlignment="1" applyProtection="1">
      <alignment horizontal="right" vertical="center"/>
      <protection locked="0"/>
    </xf>
    <xf numFmtId="0" fontId="45" fillId="0" borderId="78" xfId="61" applyFont="1" applyFill="1" applyBorder="1" applyAlignment="1">
      <alignment horizontal="center" vertical="center" shrinkToFit="1"/>
      <protection/>
    </xf>
    <xf numFmtId="0" fontId="52" fillId="0" borderId="0" xfId="61" applyFont="1" applyAlignment="1">
      <alignment vertical="center"/>
      <protection/>
    </xf>
    <xf numFmtId="38" fontId="50" fillId="0" borderId="16" xfId="49" applyNumberFormat="1" applyFont="1" applyFill="1" applyBorder="1" applyAlignment="1" applyProtection="1">
      <alignment horizontal="right" vertical="center"/>
      <protection locked="0"/>
    </xf>
    <xf numFmtId="38" fontId="50" fillId="0" borderId="31" xfId="49" applyNumberFormat="1" applyFont="1" applyFill="1" applyBorder="1" applyAlignment="1" applyProtection="1">
      <alignment horizontal="right" vertical="center"/>
      <protection locked="0"/>
    </xf>
    <xf numFmtId="38" fontId="45" fillId="0" borderId="30" xfId="49" applyNumberFormat="1" applyFont="1" applyFill="1" applyBorder="1" applyAlignment="1" applyProtection="1">
      <alignment horizontal="right" vertical="center"/>
      <protection locked="0"/>
    </xf>
    <xf numFmtId="38" fontId="50" fillId="24" borderId="47" xfId="49" applyNumberFormat="1" applyFont="1" applyFill="1" applyBorder="1" applyAlignment="1" applyProtection="1">
      <alignment vertical="center"/>
      <protection hidden="1"/>
    </xf>
    <xf numFmtId="0" fontId="52" fillId="0" borderId="0" xfId="61" applyFont="1" applyAlignment="1" applyProtection="1">
      <alignment vertical="center"/>
      <protection hidden="1"/>
    </xf>
    <xf numFmtId="0" fontId="45" fillId="0" borderId="75" xfId="61" applyFont="1" applyFill="1" applyBorder="1" applyAlignment="1" applyProtection="1">
      <alignment horizontal="center" vertical="center" shrinkToFit="1"/>
      <protection/>
    </xf>
    <xf numFmtId="38" fontId="45" fillId="0" borderId="73" xfId="49" applyNumberFormat="1" applyFont="1" applyFill="1" applyBorder="1" applyAlignment="1">
      <alignment horizontal="right" vertical="center" shrinkToFit="1"/>
    </xf>
    <xf numFmtId="0" fontId="45" fillId="0" borderId="54" xfId="61" applyFont="1" applyFill="1" applyBorder="1" applyAlignment="1" applyProtection="1">
      <alignment horizontal="center" vertical="center" shrinkToFit="1"/>
      <protection/>
    </xf>
    <xf numFmtId="0" fontId="45" fillId="0" borderId="83" xfId="61" applyFont="1" applyFill="1" applyBorder="1" applyAlignment="1">
      <alignment horizontal="center" vertical="center" shrinkToFit="1"/>
      <protection/>
    </xf>
    <xf numFmtId="38" fontId="45" fillId="0" borderId="84" xfId="49" applyNumberFormat="1" applyFont="1" applyFill="1" applyBorder="1" applyAlignment="1">
      <alignment horizontal="right" vertical="center"/>
    </xf>
    <xf numFmtId="0" fontId="45" fillId="0" borderId="77" xfId="61" applyFont="1" applyFill="1" applyBorder="1" applyAlignment="1" applyProtection="1">
      <alignment horizontal="center" vertical="center" shrinkToFit="1"/>
      <protection/>
    </xf>
    <xf numFmtId="38" fontId="50" fillId="0" borderId="85" xfId="61" applyNumberFormat="1" applyFont="1" applyFill="1" applyBorder="1" applyAlignment="1" applyProtection="1">
      <alignment horizontal="center" vertical="center"/>
      <protection hidden="1"/>
    </xf>
    <xf numFmtId="0" fontId="50" fillId="0" borderId="85" xfId="61" applyFont="1" applyFill="1" applyBorder="1" applyAlignment="1" applyProtection="1">
      <alignment horizontal="center" vertical="center" shrinkToFit="1"/>
      <protection hidden="1"/>
    </xf>
    <xf numFmtId="38" fontId="50" fillId="0" borderId="85" xfId="49" applyNumberFormat="1" applyFont="1" applyFill="1" applyBorder="1" applyAlignment="1" applyProtection="1">
      <alignment horizontal="right" vertical="center"/>
      <protection hidden="1"/>
    </xf>
    <xf numFmtId="0" fontId="44" fillId="0" borderId="0" xfId="61" applyFont="1" applyFill="1" applyBorder="1" applyAlignment="1" applyProtection="1">
      <alignment vertical="center"/>
      <protection hidden="1"/>
    </xf>
    <xf numFmtId="38" fontId="51" fillId="1" borderId="86" xfId="61" applyNumberFormat="1" applyFont="1" applyFill="1" applyBorder="1" applyAlignment="1" applyProtection="1">
      <alignment horizontal="center" vertical="center"/>
      <protection hidden="1"/>
    </xf>
    <xf numFmtId="0" fontId="50" fillId="1" borderId="87" xfId="61" applyFont="1" applyFill="1" applyBorder="1" applyAlignment="1" applyProtection="1">
      <alignment horizontal="center" vertical="center" shrinkToFit="1"/>
      <protection hidden="1"/>
    </xf>
    <xf numFmtId="38" fontId="50" fillId="1" borderId="88" xfId="49" applyNumberFormat="1" applyFont="1" applyFill="1" applyBorder="1" applyAlignment="1" applyProtection="1">
      <alignment horizontal="right" vertical="center"/>
      <protection hidden="1"/>
    </xf>
    <xf numFmtId="38" fontId="50" fillId="1" borderId="37" xfId="49" applyNumberFormat="1" applyFont="1" applyFill="1" applyBorder="1" applyAlignment="1" applyProtection="1">
      <alignment horizontal="right" vertical="center"/>
      <protection hidden="1"/>
    </xf>
    <xf numFmtId="38" fontId="50" fillId="1" borderId="87" xfId="49" applyNumberFormat="1" applyFont="1" applyFill="1" applyBorder="1" applyAlignment="1" applyProtection="1">
      <alignment horizontal="center" vertical="center" shrinkToFit="1"/>
      <protection hidden="1"/>
    </xf>
    <xf numFmtId="0" fontId="44" fillId="0" borderId="0" xfId="61" applyFont="1" applyBorder="1" applyAlignment="1" applyProtection="1">
      <alignment vertical="center"/>
      <protection hidden="1"/>
    </xf>
    <xf numFmtId="0" fontId="44" fillId="0" borderId="0" xfId="61" applyFont="1" applyBorder="1" applyAlignment="1">
      <alignment horizontal="left" vertical="center"/>
      <protection/>
    </xf>
    <xf numFmtId="0" fontId="50" fillId="0" borderId="0" xfId="61" applyFont="1" applyFill="1" applyBorder="1" applyAlignment="1" applyProtection="1">
      <alignment horizontal="center" vertical="center" shrinkToFit="1"/>
      <protection hidden="1"/>
    </xf>
    <xf numFmtId="38" fontId="50" fillId="0" borderId="0" xfId="49" applyNumberFormat="1" applyFont="1" applyFill="1" applyBorder="1" applyAlignment="1" applyProtection="1">
      <alignment horizontal="right" vertical="center"/>
      <protection hidden="1"/>
    </xf>
    <xf numFmtId="38" fontId="50" fillId="0" borderId="0" xfId="49" applyNumberFormat="1" applyFont="1" applyFill="1" applyBorder="1" applyAlignment="1" applyProtection="1">
      <alignment horizontal="center" vertical="center" shrinkToFit="1"/>
      <protection hidden="1"/>
    </xf>
    <xf numFmtId="49" fontId="48" fillId="0" borderId="0" xfId="61" applyNumberFormat="1" applyFont="1" applyAlignment="1" applyProtection="1">
      <alignment vertical="center"/>
      <protection/>
    </xf>
    <xf numFmtId="0" fontId="45" fillId="0" borderId="0" xfId="61" applyFont="1" applyBorder="1" applyAlignment="1">
      <alignment horizontal="center" vertical="center" shrinkToFit="1"/>
      <protection/>
    </xf>
    <xf numFmtId="38" fontId="45" fillId="0" borderId="0" xfId="49" applyNumberFormat="1" applyFont="1" applyBorder="1" applyAlignment="1">
      <alignment horizontal="right" vertical="center"/>
    </xf>
    <xf numFmtId="38" fontId="45" fillId="0" borderId="0" xfId="49" applyNumberFormat="1" applyFont="1" applyBorder="1" applyAlignment="1">
      <alignment vertical="center"/>
    </xf>
    <xf numFmtId="0" fontId="52" fillId="0" borderId="0" xfId="61" applyFont="1" applyFill="1" applyAlignment="1">
      <alignment vertical="center"/>
      <protection/>
    </xf>
    <xf numFmtId="0" fontId="44" fillId="0" borderId="0" xfId="61" applyFont="1" applyFill="1" applyAlignment="1" applyProtection="1">
      <alignment vertical="center"/>
      <protection hidden="1"/>
    </xf>
    <xf numFmtId="0" fontId="48" fillId="0" borderId="75" xfId="61" applyFont="1" applyFill="1" applyBorder="1" applyAlignment="1">
      <alignment horizontal="center" vertical="center" shrinkToFit="1"/>
      <protection/>
    </xf>
    <xf numFmtId="0" fontId="48" fillId="0" borderId="54" xfId="61" applyFont="1" applyFill="1" applyBorder="1" applyAlignment="1">
      <alignment horizontal="center" vertical="center" shrinkToFit="1"/>
      <protection/>
    </xf>
    <xf numFmtId="38" fontId="45" fillId="0" borderId="56" xfId="49" applyNumberFormat="1" applyFont="1" applyFill="1" applyBorder="1" applyAlignment="1">
      <alignment horizontal="center" vertical="center"/>
    </xf>
    <xf numFmtId="38" fontId="45" fillId="0" borderId="56" xfId="49" applyNumberFormat="1" applyFont="1" applyFill="1" applyBorder="1" applyAlignment="1">
      <alignment vertical="center"/>
    </xf>
    <xf numFmtId="0" fontId="48" fillId="0" borderId="77" xfId="61" applyFont="1" applyFill="1" applyBorder="1" applyAlignment="1">
      <alignment horizontal="center" vertical="center" shrinkToFit="1"/>
      <protection/>
    </xf>
    <xf numFmtId="0" fontId="44" fillId="0" borderId="0" xfId="61" applyFont="1" applyFill="1" applyAlignment="1">
      <alignment horizontal="center" vertical="center"/>
      <protection/>
    </xf>
    <xf numFmtId="0" fontId="44" fillId="0" borderId="0" xfId="61" applyFont="1" applyFill="1" applyAlignment="1">
      <alignment horizontal="center" vertical="center" shrinkToFit="1"/>
      <protection/>
    </xf>
    <xf numFmtId="38" fontId="44" fillId="0" borderId="0" xfId="49" applyNumberFormat="1" applyFont="1" applyFill="1" applyAlignment="1">
      <alignment vertical="center"/>
    </xf>
    <xf numFmtId="0" fontId="45" fillId="0" borderId="0" xfId="61" applyFont="1" applyFill="1" applyAlignment="1">
      <alignment horizontal="center" vertical="center" shrinkToFit="1"/>
      <protection/>
    </xf>
    <xf numFmtId="0" fontId="44" fillId="0" borderId="0" xfId="61" applyFont="1" applyFill="1" applyBorder="1" applyAlignment="1">
      <alignment vertical="center"/>
      <protection/>
    </xf>
    <xf numFmtId="38" fontId="45" fillId="0" borderId="73" xfId="49" applyNumberFormat="1" applyFont="1" applyFill="1" applyBorder="1" applyAlignment="1">
      <alignment vertical="center"/>
    </xf>
    <xf numFmtId="38" fontId="45" fillId="0" borderId="30" xfId="49" applyNumberFormat="1" applyFont="1" applyFill="1" applyBorder="1" applyAlignment="1">
      <alignment vertical="center"/>
    </xf>
    <xf numFmtId="0" fontId="48" fillId="0" borderId="29" xfId="61" applyFont="1" applyFill="1" applyBorder="1" applyAlignment="1">
      <alignment horizontal="center" vertical="center" shrinkToFit="1"/>
      <protection/>
    </xf>
    <xf numFmtId="0" fontId="47" fillId="0" borderId="0" xfId="61" applyFont="1" applyFill="1" applyAlignment="1">
      <alignment vertical="center"/>
      <protection/>
    </xf>
    <xf numFmtId="38" fontId="51" fillId="24" borderId="89" xfId="61" applyNumberFormat="1" applyFont="1" applyFill="1" applyBorder="1" applyAlignment="1" applyProtection="1">
      <alignment horizontal="center" vertical="center"/>
      <protection hidden="1"/>
    </xf>
    <xf numFmtId="38" fontId="50" fillId="24" borderId="26" xfId="49" applyNumberFormat="1" applyFont="1" applyFill="1" applyBorder="1" applyAlignment="1" applyProtection="1">
      <alignment vertical="center"/>
      <protection hidden="1"/>
    </xf>
    <xf numFmtId="38" fontId="50" fillId="24" borderId="27" xfId="49" applyNumberFormat="1" applyFont="1" applyFill="1" applyBorder="1" applyAlignment="1" applyProtection="1">
      <alignment vertical="center"/>
      <protection hidden="1"/>
    </xf>
    <xf numFmtId="0" fontId="48" fillId="0" borderId="0" xfId="61" applyFont="1" applyAlignment="1" applyProtection="1">
      <alignment vertical="center"/>
      <protection hidden="1"/>
    </xf>
    <xf numFmtId="0" fontId="45" fillId="0" borderId="0" xfId="61" applyFont="1" applyFill="1" applyAlignment="1">
      <alignment vertical="center"/>
      <protection/>
    </xf>
    <xf numFmtId="0" fontId="50" fillId="0" borderId="0" xfId="61" applyFont="1" applyFill="1" applyAlignment="1">
      <alignment vertical="center"/>
      <protection/>
    </xf>
    <xf numFmtId="0" fontId="45" fillId="0" borderId="0" xfId="61" applyFont="1" applyAlignment="1" applyProtection="1">
      <alignment vertical="center"/>
      <protection hidden="1"/>
    </xf>
    <xf numFmtId="38" fontId="45" fillId="0" borderId="73" xfId="49" applyNumberFormat="1" applyFont="1" applyFill="1" applyBorder="1" applyAlignment="1">
      <alignment horizontal="center" vertical="center"/>
    </xf>
    <xf numFmtId="38" fontId="50" fillId="0" borderId="73" xfId="49" applyNumberFormat="1" applyFont="1" applyFill="1" applyBorder="1" applyAlignment="1">
      <alignment vertical="center"/>
    </xf>
    <xf numFmtId="38" fontId="45" fillId="0" borderId="74" xfId="49" applyNumberFormat="1" applyFont="1" applyFill="1" applyBorder="1" applyAlignment="1" applyProtection="1">
      <alignment vertical="center"/>
      <protection locked="0"/>
    </xf>
    <xf numFmtId="38" fontId="50" fillId="0" borderId="56" xfId="49" applyNumberFormat="1" applyFont="1" applyFill="1" applyBorder="1" applyAlignment="1">
      <alignment vertical="center"/>
    </xf>
    <xf numFmtId="38" fontId="45" fillId="0" borderId="56" xfId="49" applyNumberFormat="1" applyFont="1" applyFill="1" applyBorder="1" applyAlignment="1" applyProtection="1">
      <alignment vertical="center" shrinkToFit="1"/>
      <protection/>
    </xf>
    <xf numFmtId="38" fontId="50" fillId="0" borderId="30" xfId="49" applyNumberFormat="1" applyFont="1" applyFill="1" applyBorder="1" applyAlignment="1">
      <alignment vertical="center"/>
    </xf>
    <xf numFmtId="38" fontId="45" fillId="0" borderId="16" xfId="49" applyNumberFormat="1" applyFont="1" applyFill="1" applyBorder="1" applyAlignment="1" applyProtection="1">
      <alignment vertical="center"/>
      <protection locked="0"/>
    </xf>
    <xf numFmtId="38" fontId="45" fillId="0" borderId="79" xfId="49" applyNumberFormat="1" applyFont="1" applyFill="1" applyBorder="1" applyAlignment="1">
      <alignment vertical="center"/>
    </xf>
    <xf numFmtId="183" fontId="50" fillId="0" borderId="57" xfId="49" applyNumberFormat="1" applyFont="1" applyFill="1" applyBorder="1" applyAlignment="1" applyProtection="1">
      <alignment vertical="center"/>
      <protection locked="0"/>
    </xf>
    <xf numFmtId="183" fontId="50" fillId="0" borderId="53" xfId="49" applyNumberFormat="1" applyFont="1" applyFill="1" applyBorder="1" applyAlignment="1" applyProtection="1">
      <alignment vertical="center"/>
      <protection locked="0"/>
    </xf>
    <xf numFmtId="0" fontId="50" fillId="0" borderId="77" xfId="61" applyFont="1" applyFill="1" applyBorder="1" applyAlignment="1">
      <alignment vertical="center"/>
      <protection/>
    </xf>
    <xf numFmtId="0" fontId="50" fillId="0" borderId="30" xfId="61" applyFont="1" applyFill="1" applyBorder="1" applyAlignment="1">
      <alignment vertical="center"/>
      <protection/>
    </xf>
    <xf numFmtId="0" fontId="50" fillId="0" borderId="31" xfId="61" applyFont="1" applyFill="1" applyBorder="1" applyAlignment="1" applyProtection="1">
      <alignment vertical="center"/>
      <protection locked="0"/>
    </xf>
    <xf numFmtId="183" fontId="50" fillId="0" borderId="90" xfId="49" applyNumberFormat="1" applyFont="1" applyFill="1" applyBorder="1" applyAlignment="1" applyProtection="1">
      <alignment vertical="center"/>
      <protection locked="0"/>
    </xf>
    <xf numFmtId="38" fontId="45" fillId="0" borderId="50" xfId="49" applyNumberFormat="1" applyFont="1" applyFill="1" applyBorder="1" applyAlignment="1">
      <alignment vertical="center"/>
    </xf>
    <xf numFmtId="38" fontId="45" fillId="0" borderId="50" xfId="49" applyNumberFormat="1" applyFont="1" applyFill="1" applyBorder="1" applyAlignment="1">
      <alignment horizontal="center" vertical="center"/>
    </xf>
    <xf numFmtId="0" fontId="48" fillId="0" borderId="52" xfId="61" applyFont="1" applyFill="1" applyBorder="1" applyAlignment="1">
      <alignment horizontal="center" vertical="center" shrinkToFit="1"/>
      <protection/>
    </xf>
    <xf numFmtId="0" fontId="48" fillId="0" borderId="49" xfId="61" applyFont="1" applyFill="1" applyBorder="1" applyAlignment="1">
      <alignment horizontal="center" vertical="center" shrinkToFit="1"/>
      <protection/>
    </xf>
    <xf numFmtId="0" fontId="48" fillId="0" borderId="58" xfId="61" applyFont="1" applyFill="1" applyBorder="1" applyAlignment="1">
      <alignment horizontal="center" vertical="center" shrinkToFit="1"/>
      <protection/>
    </xf>
    <xf numFmtId="38" fontId="45" fillId="0" borderId="56" xfId="49" applyNumberFormat="1" applyFont="1" applyFill="1" applyBorder="1" applyAlignment="1" applyProtection="1">
      <alignment horizontal="right" vertical="center" shrinkToFit="1"/>
      <protection/>
    </xf>
    <xf numFmtId="38" fontId="50" fillId="1" borderId="88" xfId="49" applyNumberFormat="1" applyFont="1" applyFill="1" applyBorder="1" applyAlignment="1" applyProtection="1">
      <alignment horizontal="right" vertical="center" shrinkToFit="1"/>
      <protection hidden="1"/>
    </xf>
    <xf numFmtId="38" fontId="50" fillId="1" borderId="37" xfId="49" applyNumberFormat="1" applyFont="1" applyFill="1" applyBorder="1" applyAlignment="1" applyProtection="1">
      <alignment horizontal="right" vertical="center" shrinkToFit="1"/>
      <protection hidden="1"/>
    </xf>
    <xf numFmtId="0" fontId="52" fillId="1" borderId="87" xfId="61" applyFont="1" applyFill="1" applyBorder="1" applyAlignment="1" applyProtection="1">
      <alignment horizontal="center" vertical="center" shrinkToFit="1"/>
      <protection hidden="1"/>
    </xf>
    <xf numFmtId="0" fontId="45" fillId="0" borderId="73" xfId="61" applyFont="1" applyFill="1" applyBorder="1" applyAlignment="1">
      <alignment horizontal="center" vertical="center" shrinkToFit="1"/>
      <protection/>
    </xf>
    <xf numFmtId="0" fontId="45" fillId="0" borderId="56" xfId="61" applyFont="1" applyFill="1" applyBorder="1" applyAlignment="1">
      <alignment horizontal="center" vertical="center" shrinkToFit="1"/>
      <protection/>
    </xf>
    <xf numFmtId="0" fontId="45" fillId="0" borderId="30" xfId="61" applyFont="1" applyFill="1" applyBorder="1" applyAlignment="1">
      <alignment horizontal="center" vertical="center" shrinkToFit="1"/>
      <protection/>
    </xf>
    <xf numFmtId="0" fontId="45" fillId="0" borderId="54" xfId="61" applyFont="1" applyBorder="1" applyAlignment="1">
      <alignment horizontal="center" vertical="center" shrinkToFit="1"/>
      <protection/>
    </xf>
    <xf numFmtId="0" fontId="44" fillId="0" borderId="0" xfId="61" applyFont="1" applyBorder="1" applyAlignment="1">
      <alignment horizontal="right" vertical="center"/>
      <protection/>
    </xf>
    <xf numFmtId="0" fontId="46" fillId="0" borderId="0" xfId="49" applyNumberFormat="1" applyFont="1" applyBorder="1" applyAlignment="1">
      <alignment horizontal="center" vertical="center"/>
    </xf>
    <xf numFmtId="38" fontId="45" fillId="0" borderId="56" xfId="49" applyNumberFormat="1" applyFont="1" applyFill="1" applyBorder="1" applyAlignment="1" applyProtection="1">
      <alignment horizontal="right" vertical="center"/>
      <protection locked="0"/>
    </xf>
    <xf numFmtId="38" fontId="45" fillId="0" borderId="56" xfId="49" applyNumberFormat="1" applyFont="1" applyFill="1" applyBorder="1" applyAlignment="1">
      <alignment horizontal="right" vertical="center" shrinkToFit="1"/>
    </xf>
    <xf numFmtId="38" fontId="45" fillId="0" borderId="79" xfId="49" applyNumberFormat="1" applyFont="1" applyFill="1" applyBorder="1" applyAlignment="1">
      <alignment horizontal="right" vertical="center"/>
    </xf>
    <xf numFmtId="38" fontId="45" fillId="0" borderId="79" xfId="49" applyNumberFormat="1" applyFont="1" applyFill="1" applyBorder="1" applyAlignment="1" applyProtection="1">
      <alignment vertical="center" shrinkToFit="1"/>
      <protection/>
    </xf>
    <xf numFmtId="38" fontId="45" fillId="0" borderId="73" xfId="49" applyNumberFormat="1" applyFont="1" applyFill="1" applyBorder="1" applyAlignment="1" applyProtection="1">
      <alignment vertical="center" shrinkToFit="1"/>
      <protection/>
    </xf>
    <xf numFmtId="0" fontId="11" fillId="0" borderId="91" xfId="63" applyFont="1" applyFill="1" applyBorder="1" applyAlignment="1">
      <alignment horizontal="distributed" vertical="center"/>
      <protection/>
    </xf>
    <xf numFmtId="0" fontId="11" fillId="0" borderId="35" xfId="63" applyFont="1" applyFill="1" applyBorder="1" applyAlignment="1">
      <alignment horizontal="distributed" vertical="center"/>
      <protection/>
    </xf>
    <xf numFmtId="0" fontId="11" fillId="4" borderId="33" xfId="63" applyFont="1" applyFill="1" applyBorder="1" applyAlignment="1" applyProtection="1">
      <alignment horizontal="center" vertical="center"/>
      <protection locked="0"/>
    </xf>
    <xf numFmtId="0" fontId="11" fillId="4" borderId="34" xfId="63" applyFont="1" applyFill="1" applyBorder="1" applyAlignment="1" applyProtection="1">
      <alignment horizontal="center" vertical="center"/>
      <protection locked="0"/>
    </xf>
    <xf numFmtId="0" fontId="11" fillId="4" borderId="35" xfId="63" applyFont="1" applyFill="1" applyBorder="1" applyAlignment="1" applyProtection="1">
      <alignment horizontal="center" vertical="center"/>
      <protection locked="0"/>
    </xf>
    <xf numFmtId="0" fontId="11" fillId="0" borderId="48" xfId="63" applyFont="1" applyFill="1" applyBorder="1" applyAlignment="1">
      <alignment horizontal="distributed" vertical="center"/>
      <protection/>
    </xf>
    <xf numFmtId="0" fontId="11" fillId="0" borderId="27" xfId="63" applyFont="1" applyFill="1" applyBorder="1" applyAlignment="1">
      <alignment horizontal="distributed" vertical="center"/>
      <protection/>
    </xf>
    <xf numFmtId="0" fontId="11" fillId="4" borderId="92" xfId="63" applyFont="1" applyFill="1" applyBorder="1" applyAlignment="1" applyProtection="1">
      <alignment horizontal="center" vertical="center"/>
      <protection locked="0"/>
    </xf>
    <xf numFmtId="0" fontId="11" fillId="4" borderId="93" xfId="63" applyFont="1" applyFill="1" applyBorder="1" applyAlignment="1" applyProtection="1">
      <alignment horizontal="center" vertical="center"/>
      <protection locked="0"/>
    </xf>
    <xf numFmtId="0" fontId="9" fillId="0" borderId="0"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11" fillId="0" borderId="94" xfId="63" applyFont="1" applyFill="1" applyBorder="1" applyAlignment="1">
      <alignment horizontal="distributed" vertical="center"/>
      <protection/>
    </xf>
    <xf numFmtId="0" fontId="11" fillId="0" borderId="95" xfId="63" applyFont="1" applyFill="1" applyBorder="1" applyAlignment="1">
      <alignment horizontal="distributed" vertical="center"/>
      <protection/>
    </xf>
    <xf numFmtId="0" fontId="11" fillId="4" borderId="96" xfId="63" applyFont="1" applyFill="1" applyBorder="1" applyAlignment="1" applyProtection="1">
      <alignment horizontal="center" vertical="center"/>
      <protection locked="0"/>
    </xf>
    <xf numFmtId="0" fontId="11" fillId="4" borderId="97" xfId="63" applyFont="1" applyFill="1" applyBorder="1" applyAlignment="1" applyProtection="1">
      <alignment horizontal="center" vertical="center"/>
      <protection locked="0"/>
    </xf>
    <xf numFmtId="0" fontId="11" fillId="4" borderId="95" xfId="63" applyFont="1" applyFill="1" applyBorder="1" applyAlignment="1" applyProtection="1">
      <alignment horizontal="center" vertical="center"/>
      <protection locked="0"/>
    </xf>
    <xf numFmtId="0" fontId="51" fillId="0" borderId="98" xfId="61" applyFont="1" applyFill="1" applyBorder="1" applyAlignment="1">
      <alignment horizontal="center" vertical="center" wrapText="1"/>
      <protection/>
    </xf>
    <xf numFmtId="0" fontId="51" fillId="0" borderId="99" xfId="61" applyFont="1" applyFill="1" applyBorder="1" applyAlignment="1">
      <alignment horizontal="center" vertical="center" wrapText="1"/>
      <protection/>
    </xf>
    <xf numFmtId="0" fontId="51" fillId="0" borderId="98" xfId="61" applyFont="1" applyFill="1" applyBorder="1" applyAlignment="1">
      <alignment horizontal="center" vertical="center" shrinkToFit="1"/>
      <protection/>
    </xf>
    <xf numFmtId="0" fontId="51" fillId="0" borderId="100" xfId="61" applyFont="1" applyFill="1" applyBorder="1" applyAlignment="1">
      <alignment horizontal="center" vertical="center" shrinkToFit="1"/>
      <protection/>
    </xf>
    <xf numFmtId="0" fontId="51" fillId="0" borderId="99" xfId="61" applyFont="1" applyFill="1" applyBorder="1" applyAlignment="1">
      <alignment horizontal="center" vertical="center"/>
      <protection/>
    </xf>
    <xf numFmtId="0" fontId="51" fillId="0" borderId="101" xfId="61" applyFont="1" applyFill="1" applyBorder="1" applyAlignment="1">
      <alignment horizontal="center" vertical="center" wrapText="1"/>
      <protection/>
    </xf>
    <xf numFmtId="0" fontId="51" fillId="0" borderId="102" xfId="61" applyFont="1" applyFill="1" applyBorder="1" applyAlignment="1">
      <alignment horizontal="center" vertical="center" wrapText="1"/>
      <protection/>
    </xf>
    <xf numFmtId="0" fontId="51" fillId="0" borderId="13" xfId="61" applyFont="1" applyFill="1" applyBorder="1" applyAlignment="1">
      <alignment horizontal="center" vertical="center" wrapText="1"/>
      <protection/>
    </xf>
    <xf numFmtId="0" fontId="51" fillId="0" borderId="101" xfId="61" applyFont="1" applyFill="1" applyBorder="1" applyAlignment="1">
      <alignment horizontal="center" vertical="center"/>
      <protection/>
    </xf>
    <xf numFmtId="0" fontId="51" fillId="0" borderId="102" xfId="61" applyFont="1" applyFill="1" applyBorder="1" applyAlignment="1">
      <alignment horizontal="center" vertical="center"/>
      <protection/>
    </xf>
    <xf numFmtId="0" fontId="51" fillId="0" borderId="13" xfId="61" applyFont="1" applyFill="1" applyBorder="1" applyAlignment="1">
      <alignment horizontal="center" vertical="center"/>
      <protection/>
    </xf>
    <xf numFmtId="38" fontId="51" fillId="0" borderId="101" xfId="61" applyNumberFormat="1" applyFont="1" applyFill="1" applyBorder="1" applyAlignment="1">
      <alignment horizontal="center" vertical="center"/>
      <protection/>
    </xf>
    <xf numFmtId="38" fontId="51" fillId="0" borderId="102" xfId="61" applyNumberFormat="1" applyFont="1" applyFill="1" applyBorder="1" applyAlignment="1">
      <alignment horizontal="center" vertical="center"/>
      <protection/>
    </xf>
    <xf numFmtId="0" fontId="51" fillId="23" borderId="98" xfId="61" applyFont="1" applyFill="1" applyBorder="1" applyAlignment="1">
      <alignment horizontal="center" vertical="center"/>
      <protection/>
    </xf>
    <xf numFmtId="0" fontId="51" fillId="23" borderId="99" xfId="61" applyFont="1" applyFill="1" applyBorder="1" applyAlignment="1">
      <alignment horizontal="center" vertical="center"/>
      <protection/>
    </xf>
    <xf numFmtId="0" fontId="51" fillId="0" borderId="98" xfId="61" applyFont="1" applyFill="1" applyBorder="1" applyAlignment="1">
      <alignment horizontal="center" vertical="center"/>
      <protection/>
    </xf>
    <xf numFmtId="0" fontId="51" fillId="0" borderId="100" xfId="61" applyFont="1" applyFill="1" applyBorder="1" applyAlignment="1">
      <alignment horizontal="center" vertical="center"/>
      <protection/>
    </xf>
    <xf numFmtId="0" fontId="44" fillId="0" borderId="0" xfId="61" applyFont="1" applyBorder="1" applyAlignment="1">
      <alignment horizontal="right" vertical="center"/>
      <protection/>
    </xf>
    <xf numFmtId="0" fontId="51" fillId="23" borderId="101" xfId="61" applyFont="1" applyFill="1" applyBorder="1" applyAlignment="1">
      <alignment horizontal="center" vertical="center"/>
      <protection/>
    </xf>
    <xf numFmtId="0" fontId="51" fillId="23" borderId="24" xfId="61" applyFont="1" applyFill="1" applyBorder="1" applyAlignment="1">
      <alignment horizontal="center" vertical="center"/>
      <protection/>
    </xf>
    <xf numFmtId="0" fontId="51" fillId="23" borderId="102" xfId="61" applyFont="1" applyFill="1" applyBorder="1" applyAlignment="1">
      <alignment horizontal="center" vertical="center"/>
      <protection/>
    </xf>
    <xf numFmtId="0" fontId="51" fillId="0" borderId="101" xfId="61" applyFont="1" applyBorder="1" applyAlignment="1">
      <alignment horizontal="center" vertical="center"/>
      <protection/>
    </xf>
    <xf numFmtId="0" fontId="51" fillId="0" borderId="102" xfId="61" applyFont="1" applyBorder="1" applyAlignment="1">
      <alignment horizontal="center" vertical="center"/>
      <protection/>
    </xf>
    <xf numFmtId="0" fontId="51" fillId="0" borderId="13" xfId="61" applyFont="1" applyBorder="1" applyAlignment="1">
      <alignment horizontal="center" vertical="center"/>
      <protection/>
    </xf>
    <xf numFmtId="0" fontId="46" fillId="0" borderId="0" xfId="49" applyNumberFormat="1" applyFont="1" applyBorder="1" applyAlignment="1">
      <alignment horizontal="center" vertical="center"/>
    </xf>
    <xf numFmtId="38" fontId="51" fillId="23" borderId="98" xfId="49" applyNumberFormat="1" applyFont="1" applyFill="1" applyBorder="1" applyAlignment="1">
      <alignment horizontal="center" vertical="center"/>
    </xf>
    <xf numFmtId="38" fontId="51" fillId="23" borderId="103" xfId="49" applyNumberFormat="1" applyFont="1" applyFill="1" applyBorder="1" applyAlignment="1">
      <alignment horizontal="center" vertical="center"/>
    </xf>
    <xf numFmtId="38" fontId="51" fillId="23" borderId="104" xfId="49" applyNumberFormat="1" applyFont="1" applyFill="1" applyBorder="1" applyAlignment="1">
      <alignment horizontal="center" vertical="center"/>
    </xf>
    <xf numFmtId="181" fontId="46" fillId="25" borderId="20" xfId="61" applyNumberFormat="1" applyFont="1" applyFill="1" applyBorder="1" applyAlignment="1" applyProtection="1">
      <alignment horizontal="center" vertical="center"/>
      <protection/>
    </xf>
    <xf numFmtId="0" fontId="46" fillId="25" borderId="33" xfId="61" applyFont="1" applyFill="1" applyBorder="1" applyAlignment="1" applyProtection="1">
      <alignment horizontal="center" vertical="center"/>
      <protection/>
    </xf>
    <xf numFmtId="182" fontId="51" fillId="25" borderId="20" xfId="61" applyNumberFormat="1" applyFont="1" applyFill="1" applyBorder="1" applyAlignment="1" applyProtection="1">
      <alignment horizontal="right" vertical="center" shrinkToFit="1"/>
      <protection/>
    </xf>
    <xf numFmtId="182" fontId="51" fillId="25" borderId="33" xfId="61" applyNumberFormat="1" applyFont="1" applyFill="1" applyBorder="1" applyAlignment="1" applyProtection="1">
      <alignment horizontal="right" vertical="center" shrinkToFit="1"/>
      <protection/>
    </xf>
    <xf numFmtId="0" fontId="46" fillId="0" borderId="20" xfId="61" applyFont="1" applyBorder="1" applyAlignment="1" applyProtection="1">
      <alignment horizontal="center" vertical="center" shrinkToFit="1"/>
      <protection/>
    </xf>
    <xf numFmtId="0" fontId="46" fillId="0" borderId="18" xfId="61" applyFont="1" applyBorder="1" applyAlignment="1" applyProtection="1">
      <alignment horizontal="center" vertical="center" shrinkToFit="1"/>
      <protection/>
    </xf>
    <xf numFmtId="0" fontId="46" fillId="0" borderId="33" xfId="61" applyFont="1" applyBorder="1" applyAlignment="1" applyProtection="1">
      <alignment horizontal="center" vertical="center" shrinkToFit="1"/>
      <protection/>
    </xf>
    <xf numFmtId="0" fontId="51" fillId="0" borderId="20" xfId="61" applyFont="1" applyBorder="1" applyAlignment="1" applyProtection="1">
      <alignment horizontal="right" vertical="center"/>
      <protection/>
    </xf>
    <xf numFmtId="0" fontId="51" fillId="0" borderId="33" xfId="61" applyFont="1" applyBorder="1" applyAlignment="1" applyProtection="1">
      <alignment horizontal="right" vertical="center"/>
      <protection/>
    </xf>
    <xf numFmtId="0" fontId="53" fillId="0" borderId="0" xfId="61" applyFont="1" applyBorder="1" applyAlignment="1">
      <alignment horizontal="center" vertical="center"/>
      <protection/>
    </xf>
    <xf numFmtId="0" fontId="45" fillId="0" borderId="20" xfId="61" applyFont="1" applyBorder="1" applyAlignment="1">
      <alignment horizontal="center" vertical="center"/>
      <protection/>
    </xf>
    <xf numFmtId="0" fontId="45" fillId="0" borderId="33" xfId="61" applyFont="1" applyBorder="1" applyAlignment="1">
      <alignment horizontal="center" vertical="center"/>
      <protection/>
    </xf>
    <xf numFmtId="38" fontId="45" fillId="0" borderId="20" xfId="49" applyNumberFormat="1" applyFont="1" applyBorder="1" applyAlignment="1">
      <alignment horizontal="center" vertical="center"/>
    </xf>
    <xf numFmtId="38" fontId="45" fillId="0" borderId="33" xfId="49" applyNumberFormat="1" applyFont="1" applyBorder="1" applyAlignment="1">
      <alignment horizontal="center" vertical="center"/>
    </xf>
    <xf numFmtId="38" fontId="45" fillId="0" borderId="34" xfId="49" applyNumberFormat="1" applyFont="1" applyBorder="1" applyAlignment="1">
      <alignment horizontal="center" vertical="center"/>
    </xf>
    <xf numFmtId="38" fontId="45" fillId="0" borderId="18" xfId="49" applyNumberFormat="1" applyFont="1" applyBorder="1" applyAlignment="1">
      <alignment horizontal="center" vertical="center"/>
    </xf>
    <xf numFmtId="38" fontId="45" fillId="0" borderId="70" xfId="49" applyNumberFormat="1" applyFont="1" applyBorder="1" applyAlignment="1">
      <alignment horizontal="center" vertical="center"/>
    </xf>
    <xf numFmtId="38" fontId="45" fillId="0" borderId="68" xfId="49" applyNumberFormat="1" applyFont="1" applyBorder="1" applyAlignment="1">
      <alignment horizontal="center" vertical="center"/>
    </xf>
    <xf numFmtId="0" fontId="53" fillId="0" borderId="0" xfId="61" applyFont="1" applyAlignment="1">
      <alignment horizontal="center" vertical="center"/>
      <protection/>
    </xf>
    <xf numFmtId="182" fontId="51" fillId="25" borderId="34" xfId="61" applyNumberFormat="1" applyFont="1" applyFill="1" applyBorder="1" applyAlignment="1" applyProtection="1">
      <alignment horizontal="right" vertical="center" shrinkToFit="1"/>
      <protection/>
    </xf>
    <xf numFmtId="181" fontId="46" fillId="25" borderId="34" xfId="61" applyNumberFormat="1" applyFont="1" applyFill="1" applyBorder="1" applyAlignment="1" applyProtection="1">
      <alignment horizontal="center" vertical="center"/>
      <protection/>
    </xf>
    <xf numFmtId="0" fontId="46" fillId="0" borderId="34" xfId="61" applyFont="1" applyBorder="1" applyAlignment="1" applyProtection="1">
      <alignment horizontal="center" vertical="center" shrinkToFit="1"/>
      <protection/>
    </xf>
    <xf numFmtId="0" fontId="51" fillId="0" borderId="34" xfId="61" applyFont="1" applyBorder="1" applyAlignment="1" applyProtection="1">
      <alignment horizontal="right" vertical="center"/>
      <protection/>
    </xf>
    <xf numFmtId="0" fontId="45" fillId="0" borderId="34" xfId="61" applyFont="1" applyBorder="1" applyAlignment="1">
      <alignment horizontal="center" vertical="center"/>
      <protection/>
    </xf>
    <xf numFmtId="38" fontId="6" fillId="0" borderId="66" xfId="49" applyNumberFormat="1" applyFont="1" applyBorder="1" applyAlignment="1">
      <alignment horizontal="right"/>
    </xf>
    <xf numFmtId="38" fontId="2" fillId="0" borderId="101" xfId="49" applyNumberFormat="1" applyFont="1" applyBorder="1" applyAlignment="1">
      <alignment horizontal="center" vertical="center"/>
    </xf>
    <xf numFmtId="38" fontId="2" fillId="0" borderId="24" xfId="49" applyNumberFormat="1" applyFont="1" applyBorder="1" applyAlignment="1">
      <alignment horizontal="center" vertical="center"/>
    </xf>
    <xf numFmtId="0" fontId="5" fillId="0" borderId="105" xfId="64" applyFont="1" applyBorder="1" applyAlignment="1">
      <alignment horizontal="center" vertical="center"/>
      <protection/>
    </xf>
    <xf numFmtId="0" fontId="5" fillId="0" borderId="32" xfId="64" applyFont="1" applyBorder="1" applyAlignment="1">
      <alignment horizontal="center" vertical="center"/>
      <protection/>
    </xf>
    <xf numFmtId="0" fontId="5" fillId="0" borderId="32" xfId="64" applyFont="1" applyBorder="1" applyAlignment="1">
      <alignment horizontal="left" vertical="center"/>
      <protection/>
    </xf>
    <xf numFmtId="0" fontId="0" fillId="0" borderId="106" xfId="0" applyBorder="1" applyAlignment="1">
      <alignment horizontal="left" vertical="center"/>
    </xf>
    <xf numFmtId="0" fontId="5" fillId="0" borderId="96" xfId="64" applyFont="1" applyBorder="1" applyAlignment="1">
      <alignment horizontal="center" vertical="center"/>
      <protection/>
    </xf>
    <xf numFmtId="0" fontId="5" fillId="0" borderId="95" xfId="64" applyFont="1" applyBorder="1" applyAlignment="1">
      <alignment horizontal="center" vertical="center"/>
      <protection/>
    </xf>
    <xf numFmtId="0" fontId="5" fillId="0" borderId="68" xfId="64" applyFont="1" applyBorder="1" applyAlignment="1">
      <alignment horizontal="center" vertical="center"/>
      <protection/>
    </xf>
    <xf numFmtId="0" fontId="5" fillId="0" borderId="43" xfId="64" applyFont="1" applyBorder="1" applyAlignment="1">
      <alignment horizontal="center" vertical="center"/>
      <protection/>
    </xf>
    <xf numFmtId="38" fontId="5" fillId="0" borderId="107" xfId="49" applyNumberFormat="1" applyFont="1" applyBorder="1" applyAlignment="1">
      <alignment horizontal="center"/>
    </xf>
    <xf numFmtId="38" fontId="5" fillId="0" borderId="108" xfId="49" applyNumberFormat="1" applyFont="1" applyBorder="1" applyAlignment="1">
      <alignment horizontal="center"/>
    </xf>
    <xf numFmtId="38" fontId="5" fillId="0" borderId="109" xfId="49" applyNumberFormat="1" applyFont="1"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4" fillId="0" borderId="68" xfId="64" applyFont="1" applyBorder="1" applyAlignment="1">
      <alignment horizontal="left" wrapText="1"/>
      <protection/>
    </xf>
    <xf numFmtId="0" fontId="4" fillId="0" borderId="43" xfId="64" applyFont="1" applyBorder="1" applyAlignment="1">
      <alignment horizontal="left" wrapText="1"/>
      <protection/>
    </xf>
    <xf numFmtId="0" fontId="5" fillId="0" borderId="113" xfId="64" applyFont="1" applyBorder="1" applyAlignment="1">
      <alignment horizontal="center" vertical="center"/>
      <protection/>
    </xf>
    <xf numFmtId="0" fontId="5" fillId="0" borderId="114" xfId="64" applyFont="1" applyBorder="1" applyAlignment="1">
      <alignment horizontal="center" vertical="center"/>
      <protection/>
    </xf>
    <xf numFmtId="0" fontId="5" fillId="0" borderId="22" xfId="64" applyFont="1" applyBorder="1" applyAlignment="1">
      <alignment horizontal="left"/>
      <protection/>
    </xf>
    <xf numFmtId="0" fontId="5" fillId="0" borderId="44" xfId="64" applyFont="1" applyBorder="1" applyAlignment="1">
      <alignment horizontal="left"/>
      <protection/>
    </xf>
    <xf numFmtId="0" fontId="5" fillId="0" borderId="21" xfId="64" applyFont="1" applyBorder="1" applyAlignment="1">
      <alignment horizontal="center"/>
      <protection/>
    </xf>
    <xf numFmtId="0" fontId="5" fillId="0" borderId="115" xfId="64" applyFont="1" applyBorder="1" applyAlignment="1">
      <alignment horizontal="center"/>
      <protection/>
    </xf>
    <xf numFmtId="0" fontId="5" fillId="0" borderId="65" xfId="64" applyFont="1" applyBorder="1" applyAlignment="1">
      <alignment horizontal="center"/>
      <protection/>
    </xf>
    <xf numFmtId="0" fontId="5" fillId="0" borderId="66" xfId="64" applyFont="1" applyBorder="1" applyAlignment="1">
      <alignment horizontal="center"/>
      <protection/>
    </xf>
    <xf numFmtId="0" fontId="5" fillId="0" borderId="38" xfId="64" applyFont="1" applyBorder="1" applyAlignment="1">
      <alignment horizontal="center"/>
      <protection/>
    </xf>
    <xf numFmtId="38" fontId="6" fillId="0" borderId="65" xfId="49" applyNumberFormat="1" applyFont="1" applyBorder="1" applyAlignment="1">
      <alignment horizontal="right"/>
    </xf>
    <xf numFmtId="0" fontId="5" fillId="0" borderId="33" xfId="64" applyFont="1" applyBorder="1" applyAlignment="1">
      <alignment horizontal="left"/>
      <protection/>
    </xf>
    <xf numFmtId="0" fontId="5" fillId="0" borderId="35" xfId="64" applyFont="1" applyBorder="1" applyAlignment="1">
      <alignment horizontal="left"/>
      <protection/>
    </xf>
    <xf numFmtId="38" fontId="6" fillId="0" borderId="33" xfId="49" applyNumberFormat="1" applyFont="1" applyBorder="1" applyAlignment="1">
      <alignment horizontal="right"/>
    </xf>
    <xf numFmtId="38" fontId="6" fillId="0" borderId="34" xfId="49" applyNumberFormat="1" applyFont="1" applyBorder="1" applyAlignment="1">
      <alignment horizontal="right"/>
    </xf>
    <xf numFmtId="38" fontId="6" fillId="0" borderId="30" xfId="49" applyNumberFormat="1" applyFont="1" applyBorder="1" applyAlignment="1">
      <alignment horizontal="right"/>
    </xf>
    <xf numFmtId="0" fontId="5" fillId="0" borderId="97"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26" xfId="64" applyFont="1" applyBorder="1" applyAlignment="1">
      <alignment horizontal="center" vertical="center"/>
      <protection/>
    </xf>
    <xf numFmtId="179" fontId="5" fillId="0" borderId="20" xfId="49" applyNumberFormat="1" applyFont="1" applyBorder="1" applyAlignment="1" applyProtection="1">
      <alignment horizontal="right" vertical="center"/>
      <protection/>
    </xf>
    <xf numFmtId="179" fontId="5" fillId="0" borderId="116" xfId="49" applyNumberFormat="1" applyFont="1" applyBorder="1" applyAlignment="1" applyProtection="1">
      <alignment horizontal="right" vertical="center"/>
      <protection/>
    </xf>
    <xf numFmtId="179" fontId="5" fillId="0" borderId="23" xfId="49" applyNumberFormat="1" applyFont="1" applyBorder="1" applyAlignment="1" applyProtection="1">
      <alignment horizontal="right" vertical="center"/>
      <protection/>
    </xf>
    <xf numFmtId="179" fontId="5" fillId="0" borderId="117" xfId="49" applyNumberFormat="1" applyFont="1" applyBorder="1" applyAlignment="1" applyProtection="1">
      <alignment horizontal="right" vertical="center"/>
      <protection/>
    </xf>
    <xf numFmtId="179" fontId="5" fillId="0" borderId="12" xfId="49" applyNumberFormat="1" applyFont="1" applyBorder="1" applyAlignment="1" applyProtection="1">
      <alignment horizontal="right" vertical="center"/>
      <protection/>
    </xf>
    <xf numFmtId="179" fontId="5" fillId="0" borderId="118" xfId="49" applyNumberFormat="1" applyFont="1" applyBorder="1" applyAlignment="1" applyProtection="1">
      <alignment horizontal="right" vertical="center"/>
      <protection/>
    </xf>
    <xf numFmtId="38" fontId="4" fillId="0" borderId="80" xfId="49" applyNumberFormat="1" applyFont="1" applyBorder="1" applyAlignment="1" applyProtection="1">
      <alignment horizontal="center" vertical="center"/>
      <protection/>
    </xf>
    <xf numFmtId="0" fontId="0" fillId="0" borderId="82" xfId="0" applyBorder="1" applyAlignment="1">
      <alignment vertical="center"/>
    </xf>
    <xf numFmtId="38" fontId="2" fillId="0" borderId="80" xfId="49" applyNumberFormat="1" applyFont="1" applyBorder="1" applyAlignment="1" applyProtection="1">
      <alignment horizontal="center" vertical="center"/>
      <protection/>
    </xf>
    <xf numFmtId="38" fontId="2" fillId="0" borderId="119" xfId="49" applyNumberFormat="1" applyFont="1" applyBorder="1" applyAlignment="1" applyProtection="1">
      <alignment horizontal="center" vertical="center"/>
      <protection/>
    </xf>
    <xf numFmtId="38" fontId="2" fillId="0" borderId="120" xfId="49" applyNumberFormat="1" applyFont="1" applyBorder="1" applyAlignment="1" applyProtection="1">
      <alignment horizontal="center" vertical="center"/>
      <protection/>
    </xf>
    <xf numFmtId="38" fontId="4" fillId="0" borderId="121" xfId="49" applyNumberFormat="1" applyFont="1" applyBorder="1" applyAlignment="1">
      <alignment horizontal="center" vertical="center" wrapText="1"/>
    </xf>
    <xf numFmtId="38" fontId="4" fillId="0" borderId="122" xfId="49" applyNumberFormat="1" applyFont="1" applyBorder="1" applyAlignment="1">
      <alignment horizontal="center" vertical="center" wrapText="1"/>
    </xf>
    <xf numFmtId="179" fontId="5" fillId="0" borderId="16" xfId="49" applyNumberFormat="1" applyFont="1" applyBorder="1" applyAlignment="1" applyProtection="1">
      <alignment horizontal="right" vertical="center"/>
      <protection/>
    </xf>
    <xf numFmtId="179" fontId="5" fillId="0" borderId="123" xfId="49" applyNumberFormat="1" applyFont="1" applyBorder="1" applyAlignment="1" applyProtection="1">
      <alignment horizontal="right" vertical="center"/>
      <protection/>
    </xf>
    <xf numFmtId="38" fontId="2" fillId="0" borderId="82" xfId="49" applyNumberFormat="1" applyFont="1" applyBorder="1" applyAlignment="1" applyProtection="1">
      <alignment horizontal="center" vertical="center"/>
      <protection/>
    </xf>
    <xf numFmtId="38" fontId="2" fillId="0" borderId="0" xfId="49" applyNumberFormat="1" applyFont="1" applyAlignment="1" applyProtection="1">
      <alignment horizontal="center" vertical="center"/>
      <protection/>
    </xf>
    <xf numFmtId="38" fontId="2" fillId="0" borderId="87" xfId="49" applyNumberFormat="1" applyFont="1" applyBorder="1" applyAlignment="1" applyProtection="1">
      <alignment horizontal="center" vertical="center"/>
      <protection/>
    </xf>
    <xf numFmtId="38" fontId="2" fillId="0" borderId="88" xfId="49" applyNumberFormat="1" applyFont="1" applyBorder="1" applyAlignment="1" applyProtection="1">
      <alignment horizontal="center" vertical="center"/>
      <protection/>
    </xf>
    <xf numFmtId="38" fontId="2" fillId="0" borderId="124" xfId="49" applyNumberFormat="1" applyFont="1" applyBorder="1" applyAlignment="1" applyProtection="1">
      <alignment horizontal="center" vertical="center"/>
      <protection/>
    </xf>
    <xf numFmtId="38" fontId="2" fillId="0" borderId="85" xfId="49" applyNumberFormat="1" applyFont="1" applyBorder="1" applyAlignment="1" applyProtection="1">
      <alignment horizontal="center" vertical="center"/>
      <protection/>
    </xf>
    <xf numFmtId="38" fontId="2" fillId="0" borderId="125" xfId="49" applyNumberFormat="1" applyFont="1" applyBorder="1" applyAlignment="1" applyProtection="1">
      <alignment horizontal="center" vertical="center"/>
      <protection/>
    </xf>
    <xf numFmtId="0" fontId="2" fillId="0" borderId="85" xfId="64" applyFont="1" applyBorder="1" applyAlignment="1">
      <alignment horizontal="center" vertical="center"/>
      <protection/>
    </xf>
    <xf numFmtId="0" fontId="2" fillId="0" borderId="125" xfId="64" applyFont="1" applyBorder="1" applyAlignment="1">
      <alignment horizontal="center" vertical="center"/>
      <protection/>
    </xf>
    <xf numFmtId="178" fontId="3" fillId="0" borderId="67" xfId="49" applyNumberFormat="1" applyFont="1" applyBorder="1" applyAlignment="1" applyProtection="1">
      <alignment horizontal="center" vertical="center"/>
      <protection/>
    </xf>
    <xf numFmtId="178" fontId="3" fillId="0" borderId="66" xfId="49" applyNumberFormat="1" applyFont="1" applyBorder="1" applyAlignment="1" applyProtection="1">
      <alignment horizontal="center" vertical="center"/>
      <protection/>
    </xf>
    <xf numFmtId="178" fontId="3" fillId="0" borderId="12" xfId="49" applyNumberFormat="1" applyFont="1" applyBorder="1" applyAlignment="1" applyProtection="1">
      <alignment horizontal="center" vertical="center"/>
      <protection/>
    </xf>
    <xf numFmtId="178" fontId="3" fillId="0" borderId="10" xfId="49" applyNumberFormat="1" applyFont="1" applyBorder="1" applyAlignment="1" applyProtection="1">
      <alignment horizontal="center" vertical="center"/>
      <protection/>
    </xf>
    <xf numFmtId="178" fontId="3" fillId="0" borderId="65" xfId="49" applyNumberFormat="1" applyFont="1" applyBorder="1" applyAlignment="1" applyProtection="1">
      <alignment horizontal="center" vertical="center"/>
      <protection/>
    </xf>
    <xf numFmtId="14" fontId="3" fillId="0" borderId="12" xfId="49" applyNumberFormat="1" applyFont="1" applyBorder="1" applyAlignment="1" applyProtection="1">
      <alignment horizontal="center" vertical="center"/>
      <protection/>
    </xf>
    <xf numFmtId="14" fontId="3" fillId="0" borderId="10" xfId="49" applyNumberFormat="1" applyFont="1" applyBorder="1" applyAlignment="1" applyProtection="1">
      <alignment horizontal="center" vertical="center"/>
      <protection/>
    </xf>
    <xf numFmtId="14" fontId="3" fillId="0" borderId="65" xfId="49" applyNumberFormat="1" applyFont="1" applyBorder="1" applyAlignment="1" applyProtection="1">
      <alignment horizontal="center" vertical="center"/>
      <protection/>
    </xf>
    <xf numFmtId="38" fontId="3" fillId="0" borderId="10" xfId="49" applyNumberFormat="1" applyFont="1" applyBorder="1" applyAlignment="1" applyProtection="1">
      <alignment horizontal="center" vertical="center"/>
      <protection/>
    </xf>
    <xf numFmtId="38" fontId="3" fillId="0" borderId="65" xfId="49"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7徳島県部数表" xfId="61"/>
    <cellStyle name="標準_test_table" xfId="62"/>
    <cellStyle name="標準_香川県部数表" xfId="63"/>
    <cellStyle name="標準_香川県部数表(10.10.1～)" xfId="64"/>
    <cellStyle name="Followed Hyperlink" xfId="65"/>
    <cellStyle name="良い" xfId="66"/>
  </cellStyles>
  <dxfs count="5">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7"/>
  <sheetViews>
    <sheetView zoomScalePageLayoutView="0" workbookViewId="0" topLeftCell="A1">
      <selection activeCell="D12" sqref="D12"/>
    </sheetView>
  </sheetViews>
  <sheetFormatPr defaultColWidth="8.796875" defaultRowHeight="14.25"/>
  <cols>
    <col min="1" max="1" width="1.59765625" style="58" customWidth="1"/>
    <col min="2" max="2" width="3.59765625" style="58" customWidth="1"/>
    <col min="3" max="3" width="20.59765625" style="58" customWidth="1"/>
    <col min="4" max="4" width="10.59765625" style="58" customWidth="1"/>
    <col min="5" max="5" width="4.5" style="58" customWidth="1"/>
    <col min="6" max="6" width="10.59765625" style="58" customWidth="1"/>
    <col min="7" max="7" width="4.5" style="58" customWidth="1"/>
    <col min="8" max="8" width="10.59765625" style="57" customWidth="1"/>
    <col min="9" max="9" width="4.5" style="58" customWidth="1"/>
    <col min="10" max="10" width="16.59765625" style="58" customWidth="1"/>
    <col min="11" max="11" width="9" style="58" bestFit="1" customWidth="1"/>
    <col min="12" max="16384" width="9" style="58" customWidth="1"/>
  </cols>
  <sheetData>
    <row r="1" spans="1:7" ht="35.25" customHeight="1">
      <c r="A1" s="59"/>
      <c r="B1" s="282" t="s">
        <v>0</v>
      </c>
      <c r="C1" s="283"/>
      <c r="D1" s="283"/>
      <c r="E1" s="283"/>
      <c r="F1" s="283"/>
      <c r="G1" s="283"/>
    </row>
    <row r="2" spans="1:7" ht="13.5" customHeight="1">
      <c r="A2" s="59"/>
      <c r="B2" s="60"/>
      <c r="C2" s="61"/>
      <c r="D2" s="61"/>
      <c r="E2" s="61"/>
      <c r="F2" s="61"/>
      <c r="G2" s="61"/>
    </row>
    <row r="3" spans="2:7" s="57" customFormat="1" ht="24" customHeight="1">
      <c r="B3" s="62" t="s">
        <v>1</v>
      </c>
      <c r="C3" s="63"/>
      <c r="D3" s="64" t="s">
        <v>2</v>
      </c>
      <c r="E3" s="62"/>
      <c r="F3" s="62"/>
      <c r="G3" s="62"/>
    </row>
    <row r="4" ht="13.5" customHeight="1"/>
    <row r="5" spans="2:9" s="57" customFormat="1" ht="24" customHeight="1">
      <c r="B5" s="284" t="s">
        <v>3</v>
      </c>
      <c r="C5" s="285"/>
      <c r="D5" s="286"/>
      <c r="E5" s="287"/>
      <c r="F5" s="287"/>
      <c r="G5" s="287"/>
      <c r="H5" s="287"/>
      <c r="I5" s="288"/>
    </row>
    <row r="6" spans="2:9" s="57" customFormat="1" ht="24" customHeight="1">
      <c r="B6" s="273" t="s">
        <v>4</v>
      </c>
      <c r="C6" s="274"/>
      <c r="D6" s="275"/>
      <c r="E6" s="276"/>
      <c r="F6" s="276"/>
      <c r="G6" s="276"/>
      <c r="H6" s="276"/>
      <c r="I6" s="277"/>
    </row>
    <row r="7" spans="2:9" s="57" customFormat="1" ht="24" customHeight="1">
      <c r="B7" s="273" t="s">
        <v>5</v>
      </c>
      <c r="C7" s="274"/>
      <c r="D7" s="275"/>
      <c r="E7" s="276"/>
      <c r="F7" s="276"/>
      <c r="G7" s="276"/>
      <c r="H7" s="276"/>
      <c r="I7" s="277"/>
    </row>
    <row r="8" spans="2:9" s="57" customFormat="1" ht="24" customHeight="1">
      <c r="B8" s="273" t="s">
        <v>6</v>
      </c>
      <c r="C8" s="274"/>
      <c r="D8" s="275"/>
      <c r="E8" s="276"/>
      <c r="F8" s="276"/>
      <c r="G8" s="276"/>
      <c r="H8" s="276"/>
      <c r="I8" s="277"/>
    </row>
    <row r="9" spans="2:9" s="57" customFormat="1" ht="24" customHeight="1">
      <c r="B9" s="273" t="s">
        <v>7</v>
      </c>
      <c r="C9" s="274"/>
      <c r="D9" s="275"/>
      <c r="E9" s="276"/>
      <c r="F9" s="276"/>
      <c r="G9" s="276"/>
      <c r="H9" s="276"/>
      <c r="I9" s="277"/>
    </row>
    <row r="10" spans="2:9" s="57" customFormat="1" ht="24" customHeight="1">
      <c r="B10" s="273" t="s">
        <v>8</v>
      </c>
      <c r="C10" s="274"/>
      <c r="D10" s="275"/>
      <c r="E10" s="276"/>
      <c r="F10" s="276"/>
      <c r="G10" s="276"/>
      <c r="H10" s="276"/>
      <c r="I10" s="277"/>
    </row>
    <row r="11" spans="2:9" s="57" customFormat="1" ht="24" customHeight="1">
      <c r="B11" s="273" t="s">
        <v>9</v>
      </c>
      <c r="C11" s="274"/>
      <c r="D11" s="275"/>
      <c r="E11" s="276"/>
      <c r="F11" s="276"/>
      <c r="G11" s="276"/>
      <c r="H11" s="276"/>
      <c r="I11" s="277"/>
    </row>
    <row r="12" spans="2:9" s="57" customFormat="1" ht="24" customHeight="1">
      <c r="B12" s="273" t="s">
        <v>10</v>
      </c>
      <c r="C12" s="274"/>
      <c r="D12" s="65"/>
      <c r="E12" s="66" t="s">
        <v>11</v>
      </c>
      <c r="F12" s="65"/>
      <c r="G12" s="66" t="s">
        <v>12</v>
      </c>
      <c r="H12" s="65"/>
      <c r="I12" s="73" t="s">
        <v>13</v>
      </c>
    </row>
    <row r="13" spans="2:9" s="57" customFormat="1" ht="24" customHeight="1">
      <c r="B13" s="278" t="s">
        <v>14</v>
      </c>
      <c r="C13" s="279"/>
      <c r="D13" s="280"/>
      <c r="E13" s="280"/>
      <c r="F13" s="280"/>
      <c r="G13" s="280"/>
      <c r="H13" s="280"/>
      <c r="I13" s="281"/>
    </row>
    <row r="14" spans="2:7" s="57" customFormat="1" ht="24" customHeight="1">
      <c r="B14" s="62"/>
      <c r="C14" s="67"/>
      <c r="D14" s="62"/>
      <c r="E14" s="62"/>
      <c r="F14" s="62"/>
      <c r="G14" s="62"/>
    </row>
    <row r="15" spans="1:8" s="57" customFormat="1" ht="14.25">
      <c r="A15" s="68"/>
      <c r="B15" s="69" t="s">
        <v>15</v>
      </c>
      <c r="C15" s="69"/>
      <c r="D15" s="68"/>
      <c r="E15" s="69"/>
      <c r="F15" s="68"/>
      <c r="G15" s="68"/>
      <c r="H15" s="68"/>
    </row>
    <row r="16" spans="1:8" s="57" customFormat="1" ht="13.5">
      <c r="A16" s="70"/>
      <c r="B16" s="70" t="s">
        <v>16</v>
      </c>
      <c r="C16" s="71" t="s">
        <v>17</v>
      </c>
      <c r="D16" s="70"/>
      <c r="E16" s="70"/>
      <c r="F16" s="68"/>
      <c r="G16" s="68"/>
      <c r="H16" s="68"/>
    </row>
    <row r="17" spans="1:8" s="57" customFormat="1" ht="13.5">
      <c r="A17" s="68"/>
      <c r="B17" s="68" t="s">
        <v>18</v>
      </c>
      <c r="C17" s="71" t="s">
        <v>19</v>
      </c>
      <c r="D17" s="68"/>
      <c r="E17" s="68"/>
      <c r="F17" s="68"/>
      <c r="G17" s="68"/>
      <c r="H17" s="68"/>
    </row>
    <row r="18" spans="1:14" s="57" customFormat="1" ht="13.5">
      <c r="A18" s="68"/>
      <c r="B18" s="68"/>
      <c r="C18" s="71" t="s">
        <v>20</v>
      </c>
      <c r="D18" s="68"/>
      <c r="E18" s="68"/>
      <c r="F18" s="68"/>
      <c r="G18" s="68"/>
      <c r="H18" s="68"/>
      <c r="N18" s="74"/>
    </row>
    <row r="19" spans="1:8" s="57" customFormat="1" ht="13.5">
      <c r="A19" s="68"/>
      <c r="B19" s="70" t="s">
        <v>21</v>
      </c>
      <c r="C19" s="71" t="s">
        <v>22</v>
      </c>
      <c r="D19" s="68"/>
      <c r="E19" s="70"/>
      <c r="F19" s="68"/>
      <c r="G19" s="68"/>
      <c r="H19" s="68"/>
    </row>
    <row r="20" spans="1:8" s="57" customFormat="1" ht="13.5">
      <c r="A20" s="68"/>
      <c r="B20" s="68" t="s">
        <v>23</v>
      </c>
      <c r="C20" s="71" t="s">
        <v>24</v>
      </c>
      <c r="D20" s="68"/>
      <c r="E20" s="68"/>
      <c r="F20" s="68"/>
      <c r="G20" s="68"/>
      <c r="H20" s="72"/>
    </row>
    <row r="21" spans="1:8" s="57" customFormat="1" ht="13.5">
      <c r="A21" s="68"/>
      <c r="B21" s="68"/>
      <c r="C21" s="71" t="s">
        <v>25</v>
      </c>
      <c r="D21" s="68"/>
      <c r="E21" s="68"/>
      <c r="F21" s="68"/>
      <c r="G21" s="68"/>
      <c r="H21" s="68"/>
    </row>
    <row r="22" spans="1:8" s="57" customFormat="1" ht="13.5">
      <c r="A22" s="68"/>
      <c r="B22" s="70" t="s">
        <v>26</v>
      </c>
      <c r="C22" s="71" t="s">
        <v>27</v>
      </c>
      <c r="D22" s="68"/>
      <c r="E22" s="70"/>
      <c r="F22" s="68"/>
      <c r="G22" s="68"/>
      <c r="H22" s="68"/>
    </row>
    <row r="23" spans="1:8" s="57" customFormat="1" ht="13.5">
      <c r="A23" s="68"/>
      <c r="B23" s="68" t="s">
        <v>28</v>
      </c>
      <c r="C23" s="71" t="s">
        <v>29</v>
      </c>
      <c r="D23" s="68"/>
      <c r="E23" s="68"/>
      <c r="F23" s="68"/>
      <c r="G23" s="68"/>
      <c r="H23" s="68"/>
    </row>
    <row r="24" spans="1:8" s="57" customFormat="1" ht="13.5">
      <c r="A24" s="68"/>
      <c r="B24" s="68"/>
      <c r="C24" s="71" t="s">
        <v>30</v>
      </c>
      <c r="D24" s="68"/>
      <c r="E24" s="68"/>
      <c r="F24" s="68"/>
      <c r="G24" s="68"/>
      <c r="H24" s="68"/>
    </row>
    <row r="25" spans="1:8" s="57" customFormat="1" ht="13.5">
      <c r="A25" s="68"/>
      <c r="B25" s="70" t="s">
        <v>31</v>
      </c>
      <c r="C25" s="71" t="s">
        <v>32</v>
      </c>
      <c r="D25" s="68"/>
      <c r="E25" s="70"/>
      <c r="F25" s="68"/>
      <c r="G25" s="68"/>
      <c r="H25" s="68"/>
    </row>
    <row r="26" spans="1:8" s="57" customFormat="1" ht="13.5">
      <c r="A26" s="68"/>
      <c r="B26" s="68"/>
      <c r="C26" s="68"/>
      <c r="D26" s="68"/>
      <c r="E26" s="68"/>
      <c r="F26" s="68"/>
      <c r="G26" s="68"/>
      <c r="H26" s="68"/>
    </row>
    <row r="27" spans="1:8" s="57" customFormat="1" ht="14.25">
      <c r="A27" s="68"/>
      <c r="B27" s="69" t="s">
        <v>33</v>
      </c>
      <c r="C27" s="69"/>
      <c r="D27" s="68"/>
      <c r="E27" s="69"/>
      <c r="F27" s="68"/>
      <c r="G27" s="68"/>
      <c r="H27" s="68"/>
    </row>
    <row r="28" spans="1:8" s="57" customFormat="1" ht="13.5">
      <c r="A28" s="68"/>
      <c r="B28" s="70" t="s">
        <v>16</v>
      </c>
      <c r="C28" s="71" t="s">
        <v>34</v>
      </c>
      <c r="D28" s="68"/>
      <c r="E28" s="70"/>
      <c r="F28" s="68"/>
      <c r="G28" s="68"/>
      <c r="H28" s="68"/>
    </row>
    <row r="29" spans="1:8" s="57" customFormat="1" ht="13.5">
      <c r="A29" s="68"/>
      <c r="B29" s="68" t="s">
        <v>18</v>
      </c>
      <c r="C29" s="71" t="s">
        <v>35</v>
      </c>
      <c r="D29" s="68"/>
      <c r="E29" s="68"/>
      <c r="F29" s="68"/>
      <c r="G29" s="68"/>
      <c r="H29" s="68"/>
    </row>
    <row r="30" spans="1:8" s="57" customFormat="1" ht="13.5">
      <c r="A30" s="68"/>
      <c r="B30" s="70" t="s">
        <v>21</v>
      </c>
      <c r="C30" s="71" t="s">
        <v>36</v>
      </c>
      <c r="D30" s="68"/>
      <c r="E30" s="70"/>
      <c r="F30" s="68"/>
      <c r="G30" s="68"/>
      <c r="H30" s="68"/>
    </row>
    <row r="31" spans="1:8" s="57" customFormat="1" ht="13.5">
      <c r="A31" s="68"/>
      <c r="B31" s="68"/>
      <c r="C31" s="68"/>
      <c r="D31" s="68"/>
      <c r="E31" s="68"/>
      <c r="F31" s="68"/>
      <c r="G31" s="68"/>
      <c r="H31" s="68"/>
    </row>
    <row r="32" spans="1:8" s="57" customFormat="1" ht="14.25">
      <c r="A32" s="68"/>
      <c r="B32" s="69" t="s">
        <v>37</v>
      </c>
      <c r="C32" s="69"/>
      <c r="D32" s="68"/>
      <c r="E32" s="69"/>
      <c r="F32" s="68"/>
      <c r="G32" s="68"/>
      <c r="H32" s="68"/>
    </row>
    <row r="33" spans="1:8" s="57" customFormat="1" ht="13.5">
      <c r="A33" s="68"/>
      <c r="B33" s="70" t="s">
        <v>16</v>
      </c>
      <c r="C33" s="71" t="s">
        <v>38</v>
      </c>
      <c r="D33" s="68"/>
      <c r="E33" s="70"/>
      <c r="F33" s="68"/>
      <c r="G33" s="68"/>
      <c r="H33" s="68"/>
    </row>
    <row r="34" spans="1:8" s="57" customFormat="1" ht="13.5">
      <c r="A34" s="68"/>
      <c r="B34" s="68" t="s">
        <v>18</v>
      </c>
      <c r="C34" s="71" t="s">
        <v>39</v>
      </c>
      <c r="D34" s="68"/>
      <c r="E34" s="68"/>
      <c r="F34" s="68"/>
      <c r="G34" s="68"/>
      <c r="H34" s="68"/>
    </row>
    <row r="35" spans="1:8" s="57" customFormat="1" ht="13.5">
      <c r="A35" s="68"/>
      <c r="B35" s="70" t="s">
        <v>21</v>
      </c>
      <c r="C35" s="71" t="s">
        <v>40</v>
      </c>
      <c r="D35" s="68"/>
      <c r="E35" s="70"/>
      <c r="F35" s="68"/>
      <c r="G35" s="68"/>
      <c r="H35" s="68"/>
    </row>
    <row r="36" spans="1:8" s="57" customFormat="1" ht="13.5">
      <c r="A36" s="68"/>
      <c r="B36" s="70"/>
      <c r="C36" s="71" t="s">
        <v>41</v>
      </c>
      <c r="D36" s="68"/>
      <c r="E36" s="70"/>
      <c r="F36" s="68"/>
      <c r="G36" s="68"/>
      <c r="H36" s="68"/>
    </row>
    <row r="37" spans="1:8" s="57" customFormat="1" ht="13.5">
      <c r="A37" s="68"/>
      <c r="B37" s="68"/>
      <c r="C37" s="68"/>
      <c r="D37" s="68"/>
      <c r="E37" s="68"/>
      <c r="F37" s="68"/>
      <c r="G37" s="68"/>
      <c r="H37" s="68"/>
    </row>
  </sheetData>
  <sheetProtection password="EF88" sheet="1"/>
  <mergeCells count="18">
    <mergeCell ref="D10:I10"/>
    <mergeCell ref="B1:G1"/>
    <mergeCell ref="B5:C5"/>
    <mergeCell ref="D5:I5"/>
    <mergeCell ref="B6:C6"/>
    <mergeCell ref="D6:I6"/>
    <mergeCell ref="B7:C7"/>
    <mergeCell ref="D7:I7"/>
    <mergeCell ref="B11:C11"/>
    <mergeCell ref="D11:I11"/>
    <mergeCell ref="B12:C12"/>
    <mergeCell ref="B13:C13"/>
    <mergeCell ref="D13:I13"/>
    <mergeCell ref="B8:C8"/>
    <mergeCell ref="D8:I8"/>
    <mergeCell ref="B9:C9"/>
    <mergeCell ref="D9:I9"/>
    <mergeCell ref="B10:C10"/>
  </mergeCells>
  <dataValidations count="4">
    <dataValidation type="list" allowBlank="1" showInputMessage="1" showErrorMessage="1" sqref="D12">
      <formula1>"2024,2025"</formula1>
    </dataValidation>
    <dataValidation type="list" allowBlank="1" showInputMessage="1" showErrorMessage="1" sqref="F12">
      <formula1>"1,2,3,4,5,6,7,8,9,10,11,12"</formula1>
    </dataValidation>
    <dataValidation type="list" allowBlank="1" showInputMessage="1" showErrorMessage="1" sqref="H12">
      <formula1>"1,2,3,4,5,6,7,8,9,10,11,12,13,14,15,16,17,18,19,20,21,22,23,24,25,26,27,28,29,30,31"</formula1>
    </dataValidation>
    <dataValidation type="list" allowBlank="1" showInputMessage="1" showErrorMessage="1" sqref="D13:I13">
      <formula1>"B1,B2,B3,B4,B4以下,B4厚紙,A2,A3,A4,B2+ハガキ,B3+ハガキ,その他"</formula1>
    </dataValidation>
  </dataValidations>
  <printOptions/>
  <pageMargins left="0.5905511811023623" right="0.5905511811023623"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S172"/>
  <sheetViews>
    <sheetView showZeros="0" tabSelected="1" zoomScale="85" zoomScaleNormal="85" zoomScalePageLayoutView="0" workbookViewId="0" topLeftCell="A1">
      <selection activeCell="E18" sqref="E18"/>
    </sheetView>
  </sheetViews>
  <sheetFormatPr defaultColWidth="8.8984375" defaultRowHeight="14.25"/>
  <cols>
    <col min="1" max="1" width="12.69921875" style="82" customWidth="1"/>
    <col min="2" max="2" width="10.09765625" style="83" customWidth="1"/>
    <col min="3" max="4" width="7.59765625" style="84" customWidth="1"/>
    <col min="5" max="5" width="10.09765625" style="85" customWidth="1"/>
    <col min="6" max="7" width="7.59765625" style="84" customWidth="1"/>
    <col min="8" max="8" width="10.09765625" style="85" customWidth="1"/>
    <col min="9" max="10" width="7.59765625" style="84" customWidth="1"/>
    <col min="11" max="11" width="10.09765625" style="85" customWidth="1"/>
    <col min="12" max="13" width="7.59765625" style="84" customWidth="1"/>
    <col min="14" max="14" width="10.09765625" style="85" customWidth="1"/>
    <col min="15" max="15" width="7.59765625" style="84" customWidth="1"/>
    <col min="16" max="16" width="7.59765625" style="78" customWidth="1"/>
    <col min="17" max="17" width="10.09765625" style="85" customWidth="1"/>
    <col min="18" max="18" width="8.3984375" style="84" customWidth="1"/>
    <col min="19" max="19" width="7.59765625" style="86" customWidth="1"/>
    <col min="20" max="16384" width="8.8984375" style="78" customWidth="1"/>
  </cols>
  <sheetData>
    <row r="1" spans="1:19" ht="15.75" customHeight="1">
      <c r="A1" s="326" t="s">
        <v>42</v>
      </c>
      <c r="B1" s="326"/>
      <c r="C1" s="326"/>
      <c r="D1" s="326"/>
      <c r="E1" s="326"/>
      <c r="F1" s="326"/>
      <c r="G1" s="326"/>
      <c r="H1" s="326"/>
      <c r="I1" s="326"/>
      <c r="J1" s="326"/>
      <c r="K1" s="326"/>
      <c r="L1" s="326"/>
      <c r="M1" s="326"/>
      <c r="N1" s="326"/>
      <c r="O1" s="326"/>
      <c r="P1" s="326"/>
      <c r="Q1" s="326"/>
      <c r="R1" s="326"/>
      <c r="S1" s="326"/>
    </row>
    <row r="2" spans="1:19" ht="15" customHeight="1">
      <c r="A2" s="340" t="s">
        <v>43</v>
      </c>
      <c r="B2" s="340"/>
      <c r="C2" s="331" t="s">
        <v>44</v>
      </c>
      <c r="D2" s="331"/>
      <c r="E2" s="331" t="s">
        <v>45</v>
      </c>
      <c r="F2" s="331"/>
      <c r="G2" s="79" t="s">
        <v>46</v>
      </c>
      <c r="H2" s="331" t="s">
        <v>47</v>
      </c>
      <c r="I2" s="331"/>
      <c r="J2" s="331"/>
      <c r="K2" s="331" t="s">
        <v>9</v>
      </c>
      <c r="L2" s="331"/>
      <c r="M2" s="331"/>
      <c r="N2" s="331" t="s">
        <v>48</v>
      </c>
      <c r="O2" s="331"/>
      <c r="P2" s="267"/>
      <c r="Q2" s="335" t="s">
        <v>259</v>
      </c>
      <c r="R2" s="335"/>
      <c r="S2" s="335"/>
    </row>
    <row r="3" spans="1:19" s="81" customFormat="1" ht="22.5" customHeight="1">
      <c r="A3" s="337">
        <f>IF('依頼書'!F12="","",DATE('依頼書'!D12,'依頼書'!F12,'依頼書'!H12))</f>
      </c>
      <c r="B3" s="337"/>
      <c r="C3" s="336">
        <f>S47+D47+G47+J47+M47+P47</f>
        <v>0</v>
      </c>
      <c r="D3" s="336"/>
      <c r="E3" s="336">
        <f>C131+C92+C51+C3</f>
        <v>0</v>
      </c>
      <c r="F3" s="336"/>
      <c r="G3" s="80">
        <f>'依頼書'!D13</f>
        <v>0</v>
      </c>
      <c r="H3" s="338">
        <f>'依頼書'!D10</f>
        <v>0</v>
      </c>
      <c r="I3" s="338"/>
      <c r="J3" s="338"/>
      <c r="K3" s="338">
        <f>'依頼書'!D11</f>
        <v>0</v>
      </c>
      <c r="L3" s="338"/>
      <c r="M3" s="338"/>
      <c r="N3" s="339">
        <f>'依頼書'!D5</f>
        <v>0</v>
      </c>
      <c r="O3" s="339"/>
      <c r="P3" s="267"/>
      <c r="Q3" s="313"/>
      <c r="R3" s="313"/>
      <c r="S3" s="313"/>
    </row>
    <row r="4" ht="3" customHeight="1"/>
    <row r="5" spans="1:19" s="87" customFormat="1" ht="15.75" customHeight="1">
      <c r="A5" s="307" t="s">
        <v>49</v>
      </c>
      <c r="B5" s="315" t="s">
        <v>50</v>
      </c>
      <c r="C5" s="315"/>
      <c r="D5" s="315"/>
      <c r="E5" s="314" t="s">
        <v>51</v>
      </c>
      <c r="F5" s="315"/>
      <c r="G5" s="316"/>
      <c r="H5" s="315" t="s">
        <v>52</v>
      </c>
      <c r="I5" s="315"/>
      <c r="J5" s="315"/>
      <c r="K5" s="314" t="s">
        <v>53</v>
      </c>
      <c r="L5" s="315"/>
      <c r="M5" s="316"/>
      <c r="N5" s="315" t="s">
        <v>54</v>
      </c>
      <c r="O5" s="315"/>
      <c r="P5" s="315"/>
      <c r="Q5" s="314" t="s">
        <v>55</v>
      </c>
      <c r="R5" s="315"/>
      <c r="S5" s="316"/>
    </row>
    <row r="6" spans="1:19" s="95" customFormat="1" ht="12" customHeight="1" thickBot="1">
      <c r="A6" s="308"/>
      <c r="B6" s="88" t="s">
        <v>56</v>
      </c>
      <c r="C6" s="89" t="s">
        <v>57</v>
      </c>
      <c r="D6" s="90" t="s">
        <v>58</v>
      </c>
      <c r="E6" s="91" t="s">
        <v>56</v>
      </c>
      <c r="F6" s="89" t="s">
        <v>57</v>
      </c>
      <c r="G6" s="92" t="s">
        <v>58</v>
      </c>
      <c r="H6" s="88" t="s">
        <v>56</v>
      </c>
      <c r="I6" s="89" t="s">
        <v>57</v>
      </c>
      <c r="J6" s="90" t="s">
        <v>58</v>
      </c>
      <c r="K6" s="91" t="s">
        <v>56</v>
      </c>
      <c r="L6" s="89" t="s">
        <v>57</v>
      </c>
      <c r="M6" s="93" t="s">
        <v>58</v>
      </c>
      <c r="N6" s="88" t="s">
        <v>56</v>
      </c>
      <c r="O6" s="89" t="s">
        <v>57</v>
      </c>
      <c r="P6" s="94" t="s">
        <v>58</v>
      </c>
      <c r="Q6" s="91" t="s">
        <v>56</v>
      </c>
      <c r="R6" s="89" t="s">
        <v>57</v>
      </c>
      <c r="S6" s="92" t="s">
        <v>58</v>
      </c>
    </row>
    <row r="7" spans="1:19" s="105" customFormat="1" ht="20.25" customHeight="1">
      <c r="A7" s="297" t="s">
        <v>59</v>
      </c>
      <c r="B7" s="96" t="s">
        <v>60</v>
      </c>
      <c r="C7" s="97">
        <v>940</v>
      </c>
      <c r="D7" s="98"/>
      <c r="E7" s="99" t="s">
        <v>61</v>
      </c>
      <c r="F7" s="97">
        <v>1540</v>
      </c>
      <c r="G7" s="100"/>
      <c r="H7" s="101" t="s">
        <v>62</v>
      </c>
      <c r="I7" s="97">
        <v>1150</v>
      </c>
      <c r="J7" s="98"/>
      <c r="K7" s="99"/>
      <c r="L7" s="97"/>
      <c r="M7" s="102"/>
      <c r="N7" s="96" t="s">
        <v>63</v>
      </c>
      <c r="O7" s="97">
        <v>1010</v>
      </c>
      <c r="P7" s="98"/>
      <c r="Q7" s="103" t="s">
        <v>102</v>
      </c>
      <c r="R7" s="104">
        <v>2630</v>
      </c>
      <c r="S7" s="100"/>
    </row>
    <row r="8" spans="1:19" s="105" customFormat="1" ht="15.75" customHeight="1">
      <c r="A8" s="298"/>
      <c r="B8" s="103" t="s">
        <v>64</v>
      </c>
      <c r="C8" s="106">
        <v>650</v>
      </c>
      <c r="D8" s="107"/>
      <c r="E8" s="103"/>
      <c r="F8" s="106"/>
      <c r="G8" s="108"/>
      <c r="H8" s="109" t="s">
        <v>67</v>
      </c>
      <c r="I8" s="106">
        <v>450</v>
      </c>
      <c r="J8" s="107"/>
      <c r="K8" s="103"/>
      <c r="L8" s="106"/>
      <c r="M8" s="110"/>
      <c r="N8" s="109" t="s">
        <v>68</v>
      </c>
      <c r="O8" s="106">
        <v>650</v>
      </c>
      <c r="P8" s="107"/>
      <c r="Q8" s="103" t="s">
        <v>69</v>
      </c>
      <c r="R8" s="106">
        <v>2410</v>
      </c>
      <c r="S8" s="108"/>
    </row>
    <row r="9" spans="1:19" s="105" customFormat="1" ht="15.75" customHeight="1">
      <c r="A9" s="298"/>
      <c r="B9" s="103" t="s">
        <v>72</v>
      </c>
      <c r="C9" s="106">
        <v>620</v>
      </c>
      <c r="D9" s="107"/>
      <c r="E9" s="103" t="s">
        <v>70</v>
      </c>
      <c r="F9" s="106">
        <v>250</v>
      </c>
      <c r="G9" s="108"/>
      <c r="H9" s="109" t="s">
        <v>71</v>
      </c>
      <c r="I9" s="106">
        <v>330</v>
      </c>
      <c r="J9" s="107"/>
      <c r="K9" s="103"/>
      <c r="L9" s="106"/>
      <c r="M9" s="110"/>
      <c r="N9" s="109" t="s">
        <v>73</v>
      </c>
      <c r="O9" s="106">
        <v>450</v>
      </c>
      <c r="P9" s="107"/>
      <c r="Q9" s="103" t="s">
        <v>251</v>
      </c>
      <c r="R9" s="106">
        <v>2700</v>
      </c>
      <c r="S9" s="108"/>
    </row>
    <row r="10" spans="1:19" s="105" customFormat="1" ht="15.75" customHeight="1">
      <c r="A10" s="298"/>
      <c r="B10" s="103" t="s">
        <v>74</v>
      </c>
      <c r="C10" s="106">
        <v>700</v>
      </c>
      <c r="D10" s="107"/>
      <c r="E10" s="103"/>
      <c r="F10" s="106"/>
      <c r="G10" s="110"/>
      <c r="H10" s="109" t="s">
        <v>75</v>
      </c>
      <c r="I10" s="106">
        <v>80</v>
      </c>
      <c r="J10" s="107"/>
      <c r="K10" s="103"/>
      <c r="L10" s="106"/>
      <c r="M10" s="110"/>
      <c r="N10" s="109" t="s">
        <v>76</v>
      </c>
      <c r="O10" s="106">
        <v>200</v>
      </c>
      <c r="P10" s="107"/>
      <c r="Q10" s="103" t="s">
        <v>80</v>
      </c>
      <c r="R10" s="106">
        <v>2850</v>
      </c>
      <c r="S10" s="108"/>
    </row>
    <row r="11" spans="1:19" s="105" customFormat="1" ht="15.75" customHeight="1">
      <c r="A11" s="298"/>
      <c r="B11" s="103" t="s">
        <v>65</v>
      </c>
      <c r="C11" s="106">
        <v>1590</v>
      </c>
      <c r="D11" s="107"/>
      <c r="E11" s="103"/>
      <c r="F11" s="106"/>
      <c r="G11" s="110"/>
      <c r="H11" s="109" t="s">
        <v>246</v>
      </c>
      <c r="I11" s="106">
        <v>100</v>
      </c>
      <c r="J11" s="107"/>
      <c r="K11" s="103"/>
      <c r="L11" s="106"/>
      <c r="M11" s="110"/>
      <c r="N11" s="109" t="s">
        <v>77</v>
      </c>
      <c r="O11" s="106">
        <v>1180</v>
      </c>
      <c r="P11" s="107"/>
      <c r="Q11" s="103" t="s">
        <v>82</v>
      </c>
      <c r="R11" s="268">
        <v>2920</v>
      </c>
      <c r="S11" s="108"/>
    </row>
    <row r="12" spans="1:19" s="105" customFormat="1" ht="15.75" customHeight="1">
      <c r="A12" s="298"/>
      <c r="B12" s="103" t="s">
        <v>70</v>
      </c>
      <c r="C12" s="106">
        <v>500</v>
      </c>
      <c r="D12" s="107"/>
      <c r="E12" s="103"/>
      <c r="F12" s="106"/>
      <c r="G12" s="110"/>
      <c r="H12" s="109" t="s">
        <v>65</v>
      </c>
      <c r="I12" s="106">
        <v>320</v>
      </c>
      <c r="J12" s="107"/>
      <c r="K12" s="103"/>
      <c r="L12" s="106"/>
      <c r="M12" s="110"/>
      <c r="N12" s="109" t="s">
        <v>79</v>
      </c>
      <c r="O12" s="106">
        <v>320</v>
      </c>
      <c r="P12" s="107"/>
      <c r="Q12" s="103" t="s">
        <v>84</v>
      </c>
      <c r="R12" s="111">
        <v>2600</v>
      </c>
      <c r="S12" s="108"/>
    </row>
    <row r="13" spans="1:19" s="105" customFormat="1" ht="15.75" customHeight="1">
      <c r="A13" s="298"/>
      <c r="B13" s="103"/>
      <c r="C13" s="106"/>
      <c r="D13" s="107"/>
      <c r="E13" s="103"/>
      <c r="F13" s="106"/>
      <c r="G13" s="110"/>
      <c r="H13" s="109" t="s">
        <v>78</v>
      </c>
      <c r="I13" s="106">
        <v>630</v>
      </c>
      <c r="J13" s="107"/>
      <c r="K13" s="103"/>
      <c r="L13" s="106"/>
      <c r="M13" s="110"/>
      <c r="N13" s="103" t="s">
        <v>81</v>
      </c>
      <c r="O13" s="106">
        <v>1380</v>
      </c>
      <c r="P13" s="107"/>
      <c r="Q13" s="103" t="s">
        <v>85</v>
      </c>
      <c r="R13" s="111">
        <v>2400</v>
      </c>
      <c r="S13" s="108"/>
    </row>
    <row r="14" spans="1:19" s="105" customFormat="1" ht="15.75" customHeight="1">
      <c r="A14" s="298"/>
      <c r="B14" s="103" t="s">
        <v>81</v>
      </c>
      <c r="C14" s="106">
        <v>1290</v>
      </c>
      <c r="D14" s="107"/>
      <c r="E14" s="103"/>
      <c r="F14" s="106"/>
      <c r="G14" s="110"/>
      <c r="H14" s="109"/>
      <c r="I14" s="106"/>
      <c r="J14" s="112"/>
      <c r="K14" s="103"/>
      <c r="L14" s="106"/>
      <c r="M14" s="110"/>
      <c r="N14" s="103" t="s">
        <v>83</v>
      </c>
      <c r="O14" s="106">
        <v>920</v>
      </c>
      <c r="P14" s="112"/>
      <c r="Q14" s="103" t="s">
        <v>86</v>
      </c>
      <c r="R14" s="111">
        <v>2690</v>
      </c>
      <c r="S14" s="108"/>
    </row>
    <row r="15" spans="1:19" s="105" customFormat="1" ht="15.75" customHeight="1">
      <c r="A15" s="298"/>
      <c r="B15" s="103" t="s">
        <v>83</v>
      </c>
      <c r="C15" s="106">
        <v>770</v>
      </c>
      <c r="D15" s="112"/>
      <c r="E15" s="103"/>
      <c r="F15" s="106"/>
      <c r="G15" s="110"/>
      <c r="H15" s="109"/>
      <c r="I15" s="106"/>
      <c r="J15" s="112"/>
      <c r="K15" s="103"/>
      <c r="L15" s="106"/>
      <c r="M15" s="110"/>
      <c r="N15" s="103"/>
      <c r="O15" s="106"/>
      <c r="P15" s="112"/>
      <c r="Q15" s="103" t="s">
        <v>87</v>
      </c>
      <c r="R15" s="111">
        <v>2510</v>
      </c>
      <c r="S15" s="108"/>
    </row>
    <row r="16" spans="1:19" s="105" customFormat="1" ht="15.75" customHeight="1">
      <c r="A16" s="298"/>
      <c r="B16" s="103"/>
      <c r="C16" s="106"/>
      <c r="D16" s="112"/>
      <c r="E16" s="103"/>
      <c r="F16" s="106"/>
      <c r="G16" s="110"/>
      <c r="H16" s="109"/>
      <c r="I16" s="106"/>
      <c r="J16" s="112"/>
      <c r="K16" s="103"/>
      <c r="L16" s="106"/>
      <c r="M16" s="110"/>
      <c r="N16" s="109"/>
      <c r="O16" s="106"/>
      <c r="P16" s="112"/>
      <c r="Q16" s="103" t="s">
        <v>252</v>
      </c>
      <c r="R16" s="111">
        <v>2830</v>
      </c>
      <c r="S16" s="108"/>
    </row>
    <row r="17" spans="1:19" s="105" customFormat="1" ht="15.75" customHeight="1">
      <c r="A17" s="298"/>
      <c r="B17" s="103"/>
      <c r="C17" s="106"/>
      <c r="D17" s="112"/>
      <c r="E17" s="103"/>
      <c r="F17" s="106"/>
      <c r="G17" s="110"/>
      <c r="H17" s="109"/>
      <c r="I17" s="106"/>
      <c r="J17" s="112"/>
      <c r="K17" s="103"/>
      <c r="L17" s="106"/>
      <c r="M17" s="108"/>
      <c r="N17" s="109"/>
      <c r="O17" s="106"/>
      <c r="P17" s="112"/>
      <c r="Q17" s="103"/>
      <c r="R17" s="111"/>
      <c r="S17" s="108"/>
    </row>
    <row r="18" spans="1:19" s="105" customFormat="1" ht="15.75" customHeight="1">
      <c r="A18" s="298"/>
      <c r="B18" s="103"/>
      <c r="C18" s="106"/>
      <c r="D18" s="112"/>
      <c r="E18" s="103"/>
      <c r="F18" s="106"/>
      <c r="G18" s="108"/>
      <c r="H18" s="109"/>
      <c r="I18" s="106"/>
      <c r="J18" s="112"/>
      <c r="K18" s="103"/>
      <c r="L18" s="106"/>
      <c r="M18" s="108"/>
      <c r="N18" s="109"/>
      <c r="O18" s="106"/>
      <c r="P18" s="112"/>
      <c r="Q18" s="103" t="s">
        <v>253</v>
      </c>
      <c r="R18" s="111">
        <v>2620</v>
      </c>
      <c r="S18" s="108"/>
    </row>
    <row r="19" spans="1:19" s="105" customFormat="1" ht="15.75" customHeight="1">
      <c r="A19" s="298"/>
      <c r="B19" s="103"/>
      <c r="C19" s="106"/>
      <c r="D19" s="112"/>
      <c r="E19" s="103"/>
      <c r="F19" s="106"/>
      <c r="G19" s="108"/>
      <c r="H19" s="109"/>
      <c r="I19" s="106"/>
      <c r="J19" s="112"/>
      <c r="K19" s="103"/>
      <c r="L19" s="106"/>
      <c r="M19" s="108"/>
      <c r="N19" s="109"/>
      <c r="O19" s="106"/>
      <c r="P19" s="112"/>
      <c r="Q19" s="103" t="s">
        <v>258</v>
      </c>
      <c r="R19" s="111">
        <v>2960</v>
      </c>
      <c r="S19" s="108"/>
    </row>
    <row r="20" spans="1:19" s="105" customFormat="1" ht="15.75" customHeight="1">
      <c r="A20" s="298"/>
      <c r="B20" s="103"/>
      <c r="C20" s="106"/>
      <c r="D20" s="107"/>
      <c r="E20" s="103"/>
      <c r="F20" s="106"/>
      <c r="G20" s="108"/>
      <c r="H20" s="109"/>
      <c r="I20" s="106"/>
      <c r="J20" s="107"/>
      <c r="K20" s="103"/>
      <c r="L20" s="106"/>
      <c r="M20" s="108"/>
      <c r="N20" s="109"/>
      <c r="O20" s="106"/>
      <c r="P20" s="112"/>
      <c r="Q20" s="103" t="s">
        <v>88</v>
      </c>
      <c r="R20" s="111"/>
      <c r="S20" s="108"/>
    </row>
    <row r="21" spans="1:19" s="105" customFormat="1" ht="15.75" customHeight="1">
      <c r="A21" s="298"/>
      <c r="B21" s="103"/>
      <c r="C21" s="106"/>
      <c r="D21" s="107"/>
      <c r="E21" s="103"/>
      <c r="F21" s="106"/>
      <c r="G21" s="108"/>
      <c r="H21" s="109"/>
      <c r="I21" s="106"/>
      <c r="J21" s="107"/>
      <c r="K21" s="103"/>
      <c r="L21" s="106"/>
      <c r="M21" s="108"/>
      <c r="N21" s="109"/>
      <c r="O21" s="106"/>
      <c r="P21" s="112"/>
      <c r="Q21" s="103" t="s">
        <v>89</v>
      </c>
      <c r="R21" s="111">
        <v>2960</v>
      </c>
      <c r="S21" s="108"/>
    </row>
    <row r="22" spans="1:19" s="105" customFormat="1" ht="15.75" customHeight="1">
      <c r="A22" s="298"/>
      <c r="B22" s="103"/>
      <c r="C22" s="106"/>
      <c r="D22" s="107"/>
      <c r="E22" s="103"/>
      <c r="F22" s="106"/>
      <c r="G22" s="108"/>
      <c r="H22" s="109"/>
      <c r="I22" s="106"/>
      <c r="J22" s="107"/>
      <c r="K22" s="103"/>
      <c r="L22" s="106"/>
      <c r="M22" s="108"/>
      <c r="N22" s="109"/>
      <c r="O22" s="106"/>
      <c r="P22" s="112"/>
      <c r="Q22" s="103" t="s">
        <v>90</v>
      </c>
      <c r="R22" s="111">
        <v>1860</v>
      </c>
      <c r="S22" s="108"/>
    </row>
    <row r="23" spans="1:19" s="105" customFormat="1" ht="15.75" customHeight="1">
      <c r="A23" s="298"/>
      <c r="B23" s="103"/>
      <c r="C23" s="106"/>
      <c r="D23" s="107"/>
      <c r="E23" s="103"/>
      <c r="F23" s="106"/>
      <c r="G23" s="108"/>
      <c r="H23" s="109"/>
      <c r="I23" s="106"/>
      <c r="J23" s="107"/>
      <c r="K23" s="103"/>
      <c r="L23" s="106"/>
      <c r="M23" s="108"/>
      <c r="N23" s="109"/>
      <c r="O23" s="106"/>
      <c r="P23" s="112"/>
      <c r="Q23" s="103" t="s">
        <v>91</v>
      </c>
      <c r="R23" s="111">
        <v>3010</v>
      </c>
      <c r="S23" s="108"/>
    </row>
    <row r="24" spans="1:19" s="105" customFormat="1" ht="15.75" customHeight="1">
      <c r="A24" s="298"/>
      <c r="B24" s="103"/>
      <c r="C24" s="106"/>
      <c r="D24" s="107"/>
      <c r="E24" s="103"/>
      <c r="F24" s="106"/>
      <c r="G24" s="108"/>
      <c r="H24" s="109"/>
      <c r="I24" s="106"/>
      <c r="J24" s="107"/>
      <c r="K24" s="103"/>
      <c r="L24" s="106"/>
      <c r="M24" s="108"/>
      <c r="N24" s="109"/>
      <c r="O24" s="106"/>
      <c r="P24" s="112"/>
      <c r="Q24" s="103" t="s">
        <v>245</v>
      </c>
      <c r="R24" s="111">
        <v>2830</v>
      </c>
      <c r="S24" s="108"/>
    </row>
    <row r="25" spans="1:19" s="105" customFormat="1" ht="15.75" customHeight="1">
      <c r="A25" s="298"/>
      <c r="B25" s="103"/>
      <c r="C25" s="106"/>
      <c r="D25" s="107"/>
      <c r="E25" s="103"/>
      <c r="F25" s="106"/>
      <c r="G25" s="108"/>
      <c r="H25" s="109"/>
      <c r="I25" s="106"/>
      <c r="J25" s="107"/>
      <c r="K25" s="103"/>
      <c r="L25" s="106"/>
      <c r="M25" s="108"/>
      <c r="N25" s="109"/>
      <c r="O25" s="106"/>
      <c r="P25" s="112"/>
      <c r="Q25" s="113" t="s">
        <v>92</v>
      </c>
      <c r="R25" s="111">
        <v>2950</v>
      </c>
      <c r="S25" s="108"/>
    </row>
    <row r="26" spans="1:19" s="105" customFormat="1" ht="15.75" customHeight="1">
      <c r="A26" s="298"/>
      <c r="B26" s="114"/>
      <c r="C26" s="115"/>
      <c r="D26" s="107"/>
      <c r="E26" s="103"/>
      <c r="F26" s="106"/>
      <c r="G26" s="108"/>
      <c r="H26" s="116"/>
      <c r="I26" s="115"/>
      <c r="J26" s="107"/>
      <c r="K26" s="114"/>
      <c r="L26" s="115"/>
      <c r="M26" s="108"/>
      <c r="N26" s="109"/>
      <c r="O26" s="106"/>
      <c r="P26" s="112"/>
      <c r="Q26" s="103"/>
      <c r="R26" s="111"/>
      <c r="S26" s="108"/>
    </row>
    <row r="27" spans="1:19" s="105" customFormat="1" ht="15.75" customHeight="1">
      <c r="A27" s="298"/>
      <c r="B27" s="103"/>
      <c r="C27" s="106"/>
      <c r="D27" s="107"/>
      <c r="E27" s="114"/>
      <c r="F27" s="115"/>
      <c r="G27" s="108"/>
      <c r="H27" s="109"/>
      <c r="I27" s="106"/>
      <c r="J27" s="107"/>
      <c r="K27" s="103"/>
      <c r="L27" s="106"/>
      <c r="M27" s="108"/>
      <c r="N27" s="109"/>
      <c r="O27" s="106"/>
      <c r="P27" s="112"/>
      <c r="Q27" s="103" t="s">
        <v>93</v>
      </c>
      <c r="R27" s="104">
        <v>1700</v>
      </c>
      <c r="S27" s="108"/>
    </row>
    <row r="28" spans="1:19" s="105" customFormat="1" ht="15.75" customHeight="1">
      <c r="A28" s="298"/>
      <c r="B28" s="103"/>
      <c r="C28" s="106"/>
      <c r="D28" s="107"/>
      <c r="E28" s="103"/>
      <c r="F28" s="106"/>
      <c r="G28" s="108"/>
      <c r="H28" s="109"/>
      <c r="I28" s="106"/>
      <c r="J28" s="107"/>
      <c r="K28" s="103"/>
      <c r="L28" s="106"/>
      <c r="M28" s="108"/>
      <c r="N28" s="109"/>
      <c r="O28" s="106"/>
      <c r="P28" s="112"/>
      <c r="Q28" s="103" t="s">
        <v>94</v>
      </c>
      <c r="R28" s="104">
        <v>2200</v>
      </c>
      <c r="S28" s="108"/>
    </row>
    <row r="29" spans="1:19" s="105" customFormat="1" ht="15.75" customHeight="1">
      <c r="A29" s="298"/>
      <c r="B29" s="103"/>
      <c r="C29" s="106"/>
      <c r="D29" s="107"/>
      <c r="E29" s="103"/>
      <c r="F29" s="106"/>
      <c r="G29" s="108"/>
      <c r="H29" s="109"/>
      <c r="I29" s="106"/>
      <c r="J29" s="107"/>
      <c r="K29" s="103"/>
      <c r="L29" s="106"/>
      <c r="M29" s="108"/>
      <c r="N29" s="109"/>
      <c r="O29" s="106"/>
      <c r="P29" s="112"/>
      <c r="Q29" s="103" t="s">
        <v>95</v>
      </c>
      <c r="R29" s="104">
        <v>1870</v>
      </c>
      <c r="S29" s="108"/>
    </row>
    <row r="30" spans="1:19" s="105" customFormat="1" ht="15.75" customHeight="1">
      <c r="A30" s="298"/>
      <c r="B30" s="103"/>
      <c r="C30" s="106"/>
      <c r="D30" s="107"/>
      <c r="E30" s="103"/>
      <c r="F30" s="106"/>
      <c r="G30" s="108"/>
      <c r="H30" s="109"/>
      <c r="I30" s="106"/>
      <c r="J30" s="107"/>
      <c r="K30" s="103"/>
      <c r="L30" s="106"/>
      <c r="M30" s="108"/>
      <c r="N30" s="109"/>
      <c r="O30" s="106"/>
      <c r="P30" s="112"/>
      <c r="Q30" s="103" t="s">
        <v>97</v>
      </c>
      <c r="R30" s="104">
        <v>2200</v>
      </c>
      <c r="S30" s="108"/>
    </row>
    <row r="31" spans="1:19" s="105" customFormat="1" ht="15.75" customHeight="1">
      <c r="A31" s="298"/>
      <c r="B31" s="103"/>
      <c r="C31" s="106"/>
      <c r="D31" s="107"/>
      <c r="E31" s="103"/>
      <c r="F31" s="106"/>
      <c r="G31" s="108"/>
      <c r="H31" s="109"/>
      <c r="I31" s="106"/>
      <c r="J31" s="107"/>
      <c r="K31" s="103"/>
      <c r="L31" s="106"/>
      <c r="M31" s="108"/>
      <c r="N31" s="109"/>
      <c r="O31" s="106"/>
      <c r="P31" s="112"/>
      <c r="Q31" s="103" t="s">
        <v>99</v>
      </c>
      <c r="R31" s="104">
        <v>2040</v>
      </c>
      <c r="S31" s="108"/>
    </row>
    <row r="32" spans="1:19" s="105" customFormat="1" ht="15.75" customHeight="1">
      <c r="A32" s="298"/>
      <c r="B32" s="103"/>
      <c r="C32" s="106"/>
      <c r="D32" s="107"/>
      <c r="E32" s="103"/>
      <c r="F32" s="106"/>
      <c r="G32" s="108"/>
      <c r="H32" s="109"/>
      <c r="I32" s="106"/>
      <c r="J32" s="107"/>
      <c r="K32" s="103"/>
      <c r="L32" s="106"/>
      <c r="M32" s="108"/>
      <c r="N32" s="109"/>
      <c r="O32" s="106"/>
      <c r="P32" s="112"/>
      <c r="Q32" s="103" t="s">
        <v>257</v>
      </c>
      <c r="R32" s="104"/>
      <c r="S32" s="108"/>
    </row>
    <row r="33" spans="1:19" s="105" customFormat="1" ht="15.75" customHeight="1">
      <c r="A33" s="298"/>
      <c r="B33" s="103"/>
      <c r="C33" s="106"/>
      <c r="D33" s="107"/>
      <c r="E33" s="103"/>
      <c r="F33" s="106"/>
      <c r="G33" s="108"/>
      <c r="H33" s="109"/>
      <c r="I33" s="106"/>
      <c r="J33" s="107"/>
      <c r="K33" s="103"/>
      <c r="L33" s="106"/>
      <c r="M33" s="108"/>
      <c r="N33" s="109"/>
      <c r="O33" s="106"/>
      <c r="P33" s="112"/>
      <c r="Q33" s="103" t="s">
        <v>100</v>
      </c>
      <c r="R33" s="104">
        <v>2710</v>
      </c>
      <c r="S33" s="108"/>
    </row>
    <row r="34" spans="1:19" s="105" customFormat="1" ht="15.75" customHeight="1">
      <c r="A34" s="298"/>
      <c r="B34" s="103"/>
      <c r="C34" s="106"/>
      <c r="D34" s="107"/>
      <c r="E34" s="103"/>
      <c r="F34" s="106"/>
      <c r="G34" s="108"/>
      <c r="H34" s="109"/>
      <c r="I34" s="106"/>
      <c r="J34" s="107"/>
      <c r="K34" s="103"/>
      <c r="L34" s="106"/>
      <c r="M34" s="108"/>
      <c r="N34" s="109"/>
      <c r="O34" s="106"/>
      <c r="P34" s="112"/>
      <c r="Q34" s="103" t="s">
        <v>101</v>
      </c>
      <c r="R34" s="104">
        <v>2590</v>
      </c>
      <c r="S34" s="108"/>
    </row>
    <row r="35" spans="1:19" s="105" customFormat="1" ht="15.75" customHeight="1">
      <c r="A35" s="298"/>
      <c r="B35" s="103"/>
      <c r="C35" s="106"/>
      <c r="D35" s="107"/>
      <c r="E35" s="103"/>
      <c r="F35" s="106"/>
      <c r="G35" s="108"/>
      <c r="H35" s="109"/>
      <c r="I35" s="106"/>
      <c r="J35" s="107"/>
      <c r="K35" s="103"/>
      <c r="L35" s="106"/>
      <c r="M35" s="108"/>
      <c r="N35" s="109"/>
      <c r="O35" s="106"/>
      <c r="P35" s="107"/>
      <c r="Q35" s="103"/>
      <c r="R35" s="106"/>
      <c r="S35" s="108"/>
    </row>
    <row r="36" spans="1:19" s="105" customFormat="1" ht="15.75" customHeight="1">
      <c r="A36" s="298"/>
      <c r="B36" s="103"/>
      <c r="C36" s="106"/>
      <c r="D36" s="107"/>
      <c r="E36" s="103"/>
      <c r="F36" s="106"/>
      <c r="G36" s="108"/>
      <c r="H36" s="109"/>
      <c r="I36" s="106"/>
      <c r="J36" s="107"/>
      <c r="K36" s="103"/>
      <c r="L36" s="106"/>
      <c r="M36" s="108"/>
      <c r="N36" s="109"/>
      <c r="O36" s="106"/>
      <c r="P36" s="107"/>
      <c r="Q36" s="103"/>
      <c r="R36" s="106"/>
      <c r="S36" s="108"/>
    </row>
    <row r="37" spans="1:19" s="105" customFormat="1" ht="15.75" customHeight="1">
      <c r="A37" s="298"/>
      <c r="B37" s="103"/>
      <c r="C37" s="106"/>
      <c r="D37" s="107"/>
      <c r="E37" s="103"/>
      <c r="F37" s="106"/>
      <c r="G37" s="108"/>
      <c r="H37" s="109"/>
      <c r="I37" s="106"/>
      <c r="J37" s="107"/>
      <c r="K37" s="103"/>
      <c r="L37" s="106"/>
      <c r="M37" s="108"/>
      <c r="N37" s="109"/>
      <c r="O37" s="106"/>
      <c r="P37" s="107"/>
      <c r="Q37" s="103"/>
      <c r="R37" s="106"/>
      <c r="S37" s="108"/>
    </row>
    <row r="38" spans="1:19" s="105" customFormat="1" ht="15.75" customHeight="1">
      <c r="A38" s="298"/>
      <c r="B38" s="117" t="s">
        <v>96</v>
      </c>
      <c r="C38" s="106"/>
      <c r="D38" s="107"/>
      <c r="E38" s="103"/>
      <c r="F38" s="106"/>
      <c r="G38" s="108"/>
      <c r="H38" s="109"/>
      <c r="I38" s="106"/>
      <c r="J38" s="107"/>
      <c r="K38" s="103"/>
      <c r="L38" s="106"/>
      <c r="M38" s="108"/>
      <c r="N38" s="109"/>
      <c r="O38" s="106"/>
      <c r="P38" s="107"/>
      <c r="Q38" s="103"/>
      <c r="R38" s="106"/>
      <c r="S38" s="108"/>
    </row>
    <row r="39" spans="1:19" s="105" customFormat="1" ht="15.75" customHeight="1">
      <c r="A39" s="298"/>
      <c r="B39" s="117" t="s">
        <v>98</v>
      </c>
      <c r="C39" s="106"/>
      <c r="D39" s="107"/>
      <c r="E39" s="103"/>
      <c r="F39" s="106"/>
      <c r="G39" s="108"/>
      <c r="H39" s="109"/>
      <c r="I39" s="106"/>
      <c r="J39" s="107"/>
      <c r="K39" s="103"/>
      <c r="L39" s="106"/>
      <c r="M39" s="108"/>
      <c r="N39" s="109"/>
      <c r="O39" s="106"/>
      <c r="P39" s="107"/>
      <c r="Q39" s="103"/>
      <c r="R39" s="106"/>
      <c r="S39" s="108"/>
    </row>
    <row r="40" spans="1:19" s="118" customFormat="1" ht="15.75" customHeight="1">
      <c r="A40" s="298"/>
      <c r="B40" s="103"/>
      <c r="C40" s="106"/>
      <c r="D40" s="107"/>
      <c r="E40" s="103"/>
      <c r="F40" s="106"/>
      <c r="G40" s="108"/>
      <c r="H40" s="109"/>
      <c r="I40" s="106"/>
      <c r="J40" s="107"/>
      <c r="K40" s="103"/>
      <c r="L40" s="106"/>
      <c r="M40" s="108"/>
      <c r="N40" s="109"/>
      <c r="O40" s="106"/>
      <c r="P40" s="107"/>
      <c r="Q40" s="103"/>
      <c r="R40" s="106"/>
      <c r="S40" s="108"/>
    </row>
    <row r="41" spans="1:19" s="118" customFormat="1" ht="15.75" customHeight="1">
      <c r="A41" s="298"/>
      <c r="B41" s="103"/>
      <c r="C41" s="106"/>
      <c r="D41" s="107"/>
      <c r="E41" s="103"/>
      <c r="F41" s="106"/>
      <c r="G41" s="108"/>
      <c r="H41" s="109"/>
      <c r="I41" s="106"/>
      <c r="J41" s="107"/>
      <c r="K41" s="103"/>
      <c r="L41" s="106"/>
      <c r="M41" s="108"/>
      <c r="N41" s="109"/>
      <c r="O41" s="106"/>
      <c r="P41" s="107"/>
      <c r="Q41" s="103"/>
      <c r="R41" s="106"/>
      <c r="S41" s="108"/>
    </row>
    <row r="42" spans="1:19" s="118" customFormat="1" ht="15.75" customHeight="1">
      <c r="A42" s="298"/>
      <c r="B42" s="103"/>
      <c r="C42" s="106"/>
      <c r="D42" s="107"/>
      <c r="E42" s="103"/>
      <c r="F42" s="106"/>
      <c r="G42" s="108"/>
      <c r="H42" s="109"/>
      <c r="I42" s="106"/>
      <c r="J42" s="107"/>
      <c r="K42" s="103"/>
      <c r="L42" s="106"/>
      <c r="M42" s="108"/>
      <c r="N42" s="109"/>
      <c r="O42" s="106"/>
      <c r="P42" s="107"/>
      <c r="Q42" s="103"/>
      <c r="R42" s="106"/>
      <c r="S42" s="108"/>
    </row>
    <row r="43" spans="1:19" s="118" customFormat="1" ht="15.75" customHeight="1">
      <c r="A43" s="298"/>
      <c r="B43" s="103"/>
      <c r="C43" s="106"/>
      <c r="D43" s="107"/>
      <c r="E43" s="103"/>
      <c r="F43" s="106"/>
      <c r="G43" s="108"/>
      <c r="H43" s="109"/>
      <c r="I43" s="106"/>
      <c r="J43" s="107"/>
      <c r="K43" s="103"/>
      <c r="L43" s="106"/>
      <c r="M43" s="108"/>
      <c r="N43" s="109"/>
      <c r="O43" s="106"/>
      <c r="P43" s="107"/>
      <c r="Q43" s="103"/>
      <c r="R43" s="106"/>
      <c r="S43" s="108"/>
    </row>
    <row r="44" spans="1:19" s="118" customFormat="1" ht="15.75" customHeight="1">
      <c r="A44" s="298"/>
      <c r="B44" s="101"/>
      <c r="C44" s="97"/>
      <c r="D44" s="98"/>
      <c r="E44" s="99"/>
      <c r="F44" s="97"/>
      <c r="G44" s="100"/>
      <c r="H44" s="101"/>
      <c r="I44" s="97"/>
      <c r="J44" s="98"/>
      <c r="K44" s="99"/>
      <c r="L44" s="97"/>
      <c r="M44" s="100"/>
      <c r="N44" s="101"/>
      <c r="O44" s="97"/>
      <c r="P44" s="98"/>
      <c r="Q44" s="99"/>
      <c r="R44" s="97"/>
      <c r="S44" s="100"/>
    </row>
    <row r="45" spans="1:19" s="118" customFormat="1" ht="15.75" customHeight="1">
      <c r="A45" s="298"/>
      <c r="B45" s="103"/>
      <c r="C45" s="106"/>
      <c r="D45" s="107"/>
      <c r="E45" s="103"/>
      <c r="F45" s="106"/>
      <c r="G45" s="108"/>
      <c r="H45" s="109"/>
      <c r="I45" s="106"/>
      <c r="J45" s="107"/>
      <c r="K45" s="103"/>
      <c r="L45" s="106"/>
      <c r="M45" s="108"/>
      <c r="N45" s="109"/>
      <c r="O45" s="106"/>
      <c r="P45" s="107"/>
      <c r="Q45" s="103"/>
      <c r="R45" s="106"/>
      <c r="S45" s="108"/>
    </row>
    <row r="46" spans="1:19" s="118" customFormat="1" ht="15.75" customHeight="1">
      <c r="A46" s="299"/>
      <c r="B46" s="119"/>
      <c r="C46" s="120"/>
      <c r="D46" s="121"/>
      <c r="E46" s="119"/>
      <c r="F46" s="120"/>
      <c r="G46" s="122"/>
      <c r="H46" s="123"/>
      <c r="I46" s="120"/>
      <c r="J46" s="121"/>
      <c r="K46" s="119"/>
      <c r="L46" s="120"/>
      <c r="M46" s="122"/>
      <c r="N46" s="123"/>
      <c r="O46" s="120"/>
      <c r="P46" s="121"/>
      <c r="Q46" s="119"/>
      <c r="R46" s="120"/>
      <c r="S46" s="122"/>
    </row>
    <row r="47" spans="1:19" s="130" customFormat="1" ht="15.75" customHeight="1">
      <c r="A47" s="124">
        <f>R47+C47+F47+I47+L47+O47</f>
        <v>79060</v>
      </c>
      <c r="B47" s="125" t="s">
        <v>103</v>
      </c>
      <c r="C47" s="126">
        <f>SUM(C7:C44)</f>
        <v>7060</v>
      </c>
      <c r="D47" s="127">
        <f>SUM(D7:D44)</f>
        <v>0</v>
      </c>
      <c r="E47" s="128" t="s">
        <v>103</v>
      </c>
      <c r="F47" s="126">
        <f>SUM(F7:F44)</f>
        <v>1790</v>
      </c>
      <c r="G47" s="129">
        <f>SUM(G7:G44)</f>
        <v>0</v>
      </c>
      <c r="H47" s="125" t="s">
        <v>103</v>
      </c>
      <c r="I47" s="126">
        <f>SUM(I7:I44)</f>
        <v>3060</v>
      </c>
      <c r="J47" s="127">
        <f>SUM(J7:J44)</f>
        <v>0</v>
      </c>
      <c r="K47" s="128" t="s">
        <v>103</v>
      </c>
      <c r="L47" s="126">
        <f>SUM(L7:L44)</f>
        <v>0</v>
      </c>
      <c r="M47" s="129">
        <f>SUM(M7:M44)</f>
        <v>0</v>
      </c>
      <c r="N47" s="125" t="s">
        <v>103</v>
      </c>
      <c r="O47" s="126">
        <f>SUM(O7:O44)</f>
        <v>6110</v>
      </c>
      <c r="P47" s="127">
        <f>SUM(P7:P44)</f>
        <v>0</v>
      </c>
      <c r="Q47" s="128" t="s">
        <v>103</v>
      </c>
      <c r="R47" s="126">
        <f>SUM(R7:R45)</f>
        <v>61040</v>
      </c>
      <c r="S47" s="129">
        <f>SUM(S7:S46)</f>
        <v>0</v>
      </c>
    </row>
    <row r="48" spans="1:19" ht="15.75" customHeight="1">
      <c r="A48" s="131" t="s">
        <v>104</v>
      </c>
      <c r="B48" s="85"/>
      <c r="C48" s="132"/>
      <c r="D48" s="132"/>
      <c r="F48" s="132"/>
      <c r="G48" s="132"/>
      <c r="I48" s="132"/>
      <c r="J48" s="132"/>
      <c r="L48" s="132"/>
      <c r="M48" s="132"/>
      <c r="O48" s="306" t="s">
        <v>105</v>
      </c>
      <c r="P48" s="306"/>
      <c r="Q48" s="306"/>
      <c r="R48" s="306"/>
      <c r="S48" s="306"/>
    </row>
    <row r="49" spans="1:19" ht="15.75" customHeight="1">
      <c r="A49" s="326" t="s">
        <v>106</v>
      </c>
      <c r="B49" s="326"/>
      <c r="C49" s="326"/>
      <c r="D49" s="326"/>
      <c r="E49" s="326"/>
      <c r="F49" s="326"/>
      <c r="G49" s="326"/>
      <c r="H49" s="326"/>
      <c r="I49" s="326"/>
      <c r="J49" s="326"/>
      <c r="K49" s="326"/>
      <c r="L49" s="326"/>
      <c r="M49" s="326"/>
      <c r="N49" s="326"/>
      <c r="O49" s="326"/>
      <c r="P49" s="326"/>
      <c r="Q49" s="326"/>
      <c r="R49" s="326"/>
      <c r="S49" s="326"/>
    </row>
    <row r="50" spans="1:19" ht="15" customHeight="1">
      <c r="A50" s="327" t="s">
        <v>43</v>
      </c>
      <c r="B50" s="328"/>
      <c r="C50" s="329" t="s">
        <v>44</v>
      </c>
      <c r="D50" s="330"/>
      <c r="E50" s="329" t="s">
        <v>45</v>
      </c>
      <c r="F50" s="330"/>
      <c r="G50" s="79" t="s">
        <v>46</v>
      </c>
      <c r="H50" s="331" t="s">
        <v>47</v>
      </c>
      <c r="I50" s="331"/>
      <c r="J50" s="331"/>
      <c r="K50" s="332" t="s">
        <v>9</v>
      </c>
      <c r="L50" s="332"/>
      <c r="M50" s="330"/>
      <c r="N50" s="333" t="s">
        <v>48</v>
      </c>
      <c r="O50" s="334"/>
      <c r="P50" s="267"/>
      <c r="Q50" s="335" t="str">
        <f>Q2</f>
        <v>徳島県　令和06年04月</v>
      </c>
      <c r="R50" s="335"/>
      <c r="S50" s="335"/>
    </row>
    <row r="51" spans="1:19" s="81" customFormat="1" ht="22.5" customHeight="1">
      <c r="A51" s="317">
        <f>A3</f>
      </c>
      <c r="B51" s="318"/>
      <c r="C51" s="319">
        <f>S86+D86+G86+J86+M86+P86</f>
        <v>0</v>
      </c>
      <c r="D51" s="320"/>
      <c r="E51" s="319">
        <f>C131+C92+C51+C3</f>
        <v>0</v>
      </c>
      <c r="F51" s="320"/>
      <c r="G51" s="80">
        <f>G3</f>
        <v>0</v>
      </c>
      <c r="H51" s="321">
        <f>H3</f>
        <v>0</v>
      </c>
      <c r="I51" s="322"/>
      <c r="J51" s="323"/>
      <c r="K51" s="321">
        <f>K3</f>
        <v>0</v>
      </c>
      <c r="L51" s="322"/>
      <c r="M51" s="323"/>
      <c r="N51" s="324">
        <f>N3</f>
        <v>0</v>
      </c>
      <c r="O51" s="325"/>
      <c r="P51" s="267"/>
      <c r="Q51" s="313"/>
      <c r="R51" s="313"/>
      <c r="S51" s="313"/>
    </row>
    <row r="52" ht="3" customHeight="1"/>
    <row r="53" spans="1:19" s="87" customFormat="1" ht="15.75" customHeight="1">
      <c r="A53" s="307" t="s">
        <v>49</v>
      </c>
      <c r="B53" s="315" t="s">
        <v>50</v>
      </c>
      <c r="C53" s="315"/>
      <c r="D53" s="315"/>
      <c r="E53" s="314" t="s">
        <v>51</v>
      </c>
      <c r="F53" s="315"/>
      <c r="G53" s="316"/>
      <c r="H53" s="315" t="s">
        <v>52</v>
      </c>
      <c r="I53" s="315"/>
      <c r="J53" s="315"/>
      <c r="K53" s="314" t="s">
        <v>53</v>
      </c>
      <c r="L53" s="315"/>
      <c r="M53" s="316"/>
      <c r="N53" s="315" t="s">
        <v>54</v>
      </c>
      <c r="O53" s="315"/>
      <c r="P53" s="315"/>
      <c r="Q53" s="314" t="s">
        <v>55</v>
      </c>
      <c r="R53" s="315"/>
      <c r="S53" s="316"/>
    </row>
    <row r="54" spans="1:19" s="95" customFormat="1" ht="12" customHeight="1" thickBot="1">
      <c r="A54" s="309"/>
      <c r="B54" s="133" t="s">
        <v>56</v>
      </c>
      <c r="C54" s="134" t="s">
        <v>57</v>
      </c>
      <c r="D54" s="135" t="s">
        <v>58</v>
      </c>
      <c r="E54" s="136" t="s">
        <v>56</v>
      </c>
      <c r="F54" s="134" t="s">
        <v>57</v>
      </c>
      <c r="G54" s="137" t="s">
        <v>58</v>
      </c>
      <c r="H54" s="133" t="s">
        <v>56</v>
      </c>
      <c r="I54" s="134" t="s">
        <v>57</v>
      </c>
      <c r="J54" s="135" t="s">
        <v>58</v>
      </c>
      <c r="K54" s="136" t="s">
        <v>56</v>
      </c>
      <c r="L54" s="134" t="s">
        <v>57</v>
      </c>
      <c r="M54" s="138" t="s">
        <v>58</v>
      </c>
      <c r="N54" s="133" t="s">
        <v>56</v>
      </c>
      <c r="O54" s="134" t="s">
        <v>57</v>
      </c>
      <c r="P54" s="139" t="s">
        <v>58</v>
      </c>
      <c r="Q54" s="136" t="s">
        <v>56</v>
      </c>
      <c r="R54" s="134" t="s">
        <v>57</v>
      </c>
      <c r="S54" s="137" t="s">
        <v>58</v>
      </c>
    </row>
    <row r="55" spans="1:19" s="118" customFormat="1" ht="15.75" customHeight="1">
      <c r="A55" s="294" t="s">
        <v>262</v>
      </c>
      <c r="B55" s="140" t="s">
        <v>107</v>
      </c>
      <c r="C55" s="141" t="s">
        <v>254</v>
      </c>
      <c r="D55" s="142"/>
      <c r="E55" s="143" t="s">
        <v>107</v>
      </c>
      <c r="F55" s="141">
        <v>100</v>
      </c>
      <c r="G55" s="144"/>
      <c r="H55" s="140" t="s">
        <v>107</v>
      </c>
      <c r="I55" s="141">
        <v>100</v>
      </c>
      <c r="J55" s="142"/>
      <c r="K55" s="143"/>
      <c r="L55" s="141"/>
      <c r="M55" s="145"/>
      <c r="N55" s="140" t="s">
        <v>108</v>
      </c>
      <c r="O55" s="141" t="s">
        <v>254</v>
      </c>
      <c r="P55" s="142"/>
      <c r="Q55" s="262" t="s">
        <v>109</v>
      </c>
      <c r="R55" s="141">
        <v>4410</v>
      </c>
      <c r="S55" s="144"/>
    </row>
    <row r="56" spans="1:19" s="118" customFormat="1" ht="15.75" customHeight="1">
      <c r="A56" s="295"/>
      <c r="B56" s="103"/>
      <c r="C56" s="106"/>
      <c r="D56" s="107"/>
      <c r="E56" s="103"/>
      <c r="F56" s="106"/>
      <c r="G56" s="108"/>
      <c r="H56" s="109"/>
      <c r="I56" s="106"/>
      <c r="J56" s="107"/>
      <c r="K56" s="103"/>
      <c r="L56" s="106"/>
      <c r="M56" s="108"/>
      <c r="N56" s="109"/>
      <c r="O56" s="106"/>
      <c r="P56" s="107"/>
      <c r="Q56" s="263" t="s">
        <v>110</v>
      </c>
      <c r="R56" s="106">
        <v>2220</v>
      </c>
      <c r="S56" s="108"/>
    </row>
    <row r="57" spans="1:19" s="118" customFormat="1" ht="15.75" customHeight="1">
      <c r="A57" s="295"/>
      <c r="B57" s="103"/>
      <c r="C57" s="106"/>
      <c r="D57" s="107"/>
      <c r="E57" s="103"/>
      <c r="F57" s="106"/>
      <c r="G57" s="108"/>
      <c r="H57" s="109"/>
      <c r="I57" s="106"/>
      <c r="J57" s="107"/>
      <c r="K57" s="103"/>
      <c r="L57" s="106"/>
      <c r="M57" s="108"/>
      <c r="N57" s="109"/>
      <c r="O57" s="106"/>
      <c r="P57" s="107"/>
      <c r="Q57" s="263" t="s">
        <v>111</v>
      </c>
      <c r="R57" s="269" t="s">
        <v>260</v>
      </c>
      <c r="S57" s="108"/>
    </row>
    <row r="58" spans="1:19" s="118" customFormat="1" ht="15.75" customHeight="1">
      <c r="A58" s="296"/>
      <c r="B58" s="146"/>
      <c r="C58" s="147"/>
      <c r="D58" s="148"/>
      <c r="E58" s="149"/>
      <c r="F58" s="147"/>
      <c r="G58" s="150"/>
      <c r="H58" s="146"/>
      <c r="I58" s="147"/>
      <c r="J58" s="148"/>
      <c r="K58" s="149"/>
      <c r="L58" s="147"/>
      <c r="M58" s="150"/>
      <c r="N58" s="146"/>
      <c r="O58" s="147"/>
      <c r="P58" s="148"/>
      <c r="Q58" s="264" t="s">
        <v>112</v>
      </c>
      <c r="R58" s="147">
        <v>1280</v>
      </c>
      <c r="S58" s="150"/>
    </row>
    <row r="59" spans="1:19" s="156" customFormat="1" ht="15.75" customHeight="1" thickBot="1">
      <c r="A59" s="124">
        <f>R59+C59+F59+I59+L59+O59</f>
        <v>8110</v>
      </c>
      <c r="B59" s="151" t="s">
        <v>103</v>
      </c>
      <c r="C59" s="152">
        <f>SUM(C55:C57)</f>
        <v>0</v>
      </c>
      <c r="D59" s="153">
        <f>SUM(D55:D57)</f>
        <v>0</v>
      </c>
      <c r="E59" s="154" t="s">
        <v>103</v>
      </c>
      <c r="F59" s="152">
        <f>SUM(F55:F57)</f>
        <v>100</v>
      </c>
      <c r="G59" s="155">
        <f>SUM(G55:G57)</f>
        <v>0</v>
      </c>
      <c r="H59" s="151" t="s">
        <v>103</v>
      </c>
      <c r="I59" s="152">
        <f>SUM(I55:I57)</f>
        <v>100</v>
      </c>
      <c r="J59" s="153">
        <f>SUM(J55:J57)</f>
        <v>0</v>
      </c>
      <c r="K59" s="154" t="s">
        <v>103</v>
      </c>
      <c r="L59" s="152">
        <f>SUM(L55:L57)</f>
        <v>0</v>
      </c>
      <c r="M59" s="155">
        <f>SUM(M55:M57)</f>
        <v>0</v>
      </c>
      <c r="N59" s="151" t="s">
        <v>103</v>
      </c>
      <c r="O59" s="152">
        <f>SUM(O55:O57)</f>
        <v>0</v>
      </c>
      <c r="P59" s="153">
        <f>SUM(P55:P57)</f>
        <v>0</v>
      </c>
      <c r="Q59" s="154" t="s">
        <v>103</v>
      </c>
      <c r="R59" s="152">
        <f>SUM(R55:R58)</f>
        <v>7910</v>
      </c>
      <c r="S59" s="155">
        <f>SUM(S55:S58)</f>
        <v>0</v>
      </c>
    </row>
    <row r="60" spans="1:19" s="118" customFormat="1" ht="15.75" customHeight="1">
      <c r="A60" s="310" t="s">
        <v>113</v>
      </c>
      <c r="B60" s="140"/>
      <c r="C60" s="141"/>
      <c r="D60" s="142"/>
      <c r="E60" s="143"/>
      <c r="F60" s="141"/>
      <c r="G60" s="145"/>
      <c r="H60" s="140" t="s">
        <v>114</v>
      </c>
      <c r="I60" s="141">
        <v>120</v>
      </c>
      <c r="J60" s="142"/>
      <c r="K60" s="143"/>
      <c r="L60" s="141"/>
      <c r="M60" s="145"/>
      <c r="N60" s="140"/>
      <c r="O60" s="141"/>
      <c r="P60" s="157"/>
      <c r="Q60" s="143" t="s">
        <v>115</v>
      </c>
      <c r="R60" s="141">
        <v>2450</v>
      </c>
      <c r="S60" s="144"/>
    </row>
    <row r="61" spans="1:19" s="118" customFormat="1" ht="15.75" customHeight="1">
      <c r="A61" s="311"/>
      <c r="B61" s="103"/>
      <c r="C61" s="106"/>
      <c r="D61" s="112"/>
      <c r="E61" s="103"/>
      <c r="F61" s="106"/>
      <c r="G61" s="110"/>
      <c r="H61" s="109"/>
      <c r="I61" s="106"/>
      <c r="J61" s="112"/>
      <c r="K61" s="103"/>
      <c r="L61" s="106"/>
      <c r="M61" s="110"/>
      <c r="N61" s="109"/>
      <c r="O61" s="106"/>
      <c r="P61" s="112"/>
      <c r="Q61" s="103" t="s">
        <v>116</v>
      </c>
      <c r="R61" s="106">
        <v>1280</v>
      </c>
      <c r="S61" s="108"/>
    </row>
    <row r="62" spans="1:19" s="118" customFormat="1" ht="15.75" customHeight="1">
      <c r="A62" s="311"/>
      <c r="B62" s="103"/>
      <c r="C62" s="106"/>
      <c r="D62" s="112"/>
      <c r="E62" s="103"/>
      <c r="F62" s="106"/>
      <c r="G62" s="110"/>
      <c r="H62" s="109"/>
      <c r="I62" s="106"/>
      <c r="J62" s="112"/>
      <c r="K62" s="103"/>
      <c r="L62" s="106"/>
      <c r="M62" s="110"/>
      <c r="N62" s="109"/>
      <c r="O62" s="106"/>
      <c r="P62" s="112"/>
      <c r="Q62" s="103" t="s">
        <v>117</v>
      </c>
      <c r="R62" s="106">
        <v>2910</v>
      </c>
      <c r="S62" s="108"/>
    </row>
    <row r="63" spans="1:19" s="118" customFormat="1" ht="15.75" customHeight="1">
      <c r="A63" s="311"/>
      <c r="B63" s="103"/>
      <c r="C63" s="106"/>
      <c r="D63" s="112"/>
      <c r="E63" s="103"/>
      <c r="F63" s="106"/>
      <c r="G63" s="110"/>
      <c r="H63" s="109"/>
      <c r="I63" s="106"/>
      <c r="J63" s="112"/>
      <c r="K63" s="103"/>
      <c r="L63" s="106"/>
      <c r="M63" s="110"/>
      <c r="N63" s="109"/>
      <c r="O63" s="106"/>
      <c r="P63" s="112"/>
      <c r="Q63" s="103" t="s">
        <v>118</v>
      </c>
      <c r="R63" s="97">
        <v>2770</v>
      </c>
      <c r="S63" s="108"/>
    </row>
    <row r="64" spans="1:19" ht="15.75" customHeight="1">
      <c r="A64" s="312"/>
      <c r="B64" s="158"/>
      <c r="C64" s="159"/>
      <c r="D64" s="160"/>
      <c r="E64" s="161"/>
      <c r="F64" s="159"/>
      <c r="G64" s="162"/>
      <c r="H64" s="158"/>
      <c r="I64" s="159"/>
      <c r="J64" s="160"/>
      <c r="K64" s="161"/>
      <c r="L64" s="159"/>
      <c r="M64" s="163"/>
      <c r="N64" s="158"/>
      <c r="O64" s="159"/>
      <c r="P64" s="160"/>
      <c r="Q64" s="149" t="s">
        <v>119</v>
      </c>
      <c r="R64" s="120">
        <v>2230</v>
      </c>
      <c r="S64" s="150"/>
    </row>
    <row r="65" spans="1:19" ht="15.75" customHeight="1" thickBot="1">
      <c r="A65" s="164">
        <f>R65+C65+F65+I65+L65+O65</f>
        <v>11760</v>
      </c>
      <c r="B65" s="165" t="s">
        <v>103</v>
      </c>
      <c r="C65" s="166">
        <f>SUM(C60:C64)</f>
        <v>0</v>
      </c>
      <c r="D65" s="167">
        <f>SUM(D60:D64)</f>
        <v>0</v>
      </c>
      <c r="E65" s="168" t="s">
        <v>103</v>
      </c>
      <c r="F65" s="166">
        <f>SUM(F60:F64)</f>
        <v>0</v>
      </c>
      <c r="G65" s="169">
        <f>SUM(G60:G64)</f>
        <v>0</v>
      </c>
      <c r="H65" s="165" t="s">
        <v>103</v>
      </c>
      <c r="I65" s="166">
        <f>SUM(I60:I64)</f>
        <v>120</v>
      </c>
      <c r="J65" s="167">
        <f>SUM(J60:J64)</f>
        <v>0</v>
      </c>
      <c r="K65" s="168" t="s">
        <v>103</v>
      </c>
      <c r="L65" s="166">
        <f>SUM(L60:L64)</f>
        <v>0</v>
      </c>
      <c r="M65" s="169">
        <f>SUM(M60:M64)</f>
        <v>0</v>
      </c>
      <c r="N65" s="165" t="s">
        <v>103</v>
      </c>
      <c r="O65" s="166">
        <f>SUM(O60:O64)</f>
        <v>0</v>
      </c>
      <c r="P65" s="167">
        <f>SUM(P60:P64)</f>
        <v>0</v>
      </c>
      <c r="Q65" s="168" t="s">
        <v>103</v>
      </c>
      <c r="R65" s="166">
        <f>SUM(R60:R64)</f>
        <v>11640</v>
      </c>
      <c r="S65" s="169">
        <f>SUM(S60:S64)</f>
        <v>0</v>
      </c>
    </row>
    <row r="66" spans="1:19" ht="15.75" customHeight="1">
      <c r="A66" s="310" t="s">
        <v>120</v>
      </c>
      <c r="B66" s="170"/>
      <c r="C66" s="171"/>
      <c r="D66" s="172"/>
      <c r="E66" s="170"/>
      <c r="F66" s="171"/>
      <c r="G66" s="173"/>
      <c r="H66" s="174" t="s">
        <v>121</v>
      </c>
      <c r="I66" s="270">
        <v>30</v>
      </c>
      <c r="J66" s="175"/>
      <c r="K66" s="170"/>
      <c r="L66" s="171"/>
      <c r="M66" s="173"/>
      <c r="N66" s="176"/>
      <c r="O66" s="171"/>
      <c r="P66" s="172"/>
      <c r="Q66" s="177" t="s">
        <v>122</v>
      </c>
      <c r="R66" s="271">
        <v>1720</v>
      </c>
      <c r="S66" s="178"/>
    </row>
    <row r="67" spans="1:19" ht="15.75" customHeight="1">
      <c r="A67" s="311"/>
      <c r="B67" s="158"/>
      <c r="C67" s="159"/>
      <c r="D67" s="179"/>
      <c r="E67" s="161"/>
      <c r="F67" s="159"/>
      <c r="G67" s="163"/>
      <c r="H67" s="158"/>
      <c r="I67" s="159"/>
      <c r="J67" s="179"/>
      <c r="K67" s="161"/>
      <c r="L67" s="159"/>
      <c r="M67" s="163"/>
      <c r="N67" s="158"/>
      <c r="O67" s="159"/>
      <c r="P67" s="160"/>
      <c r="Q67" s="180"/>
      <c r="R67" s="181"/>
      <c r="S67" s="162"/>
    </row>
    <row r="68" spans="1:19" s="156" customFormat="1" ht="15.75" customHeight="1" thickBot="1">
      <c r="A68" s="124">
        <f>R68+C68+F68+I68+L68+O68</f>
        <v>1750</v>
      </c>
      <c r="B68" s="151" t="s">
        <v>103</v>
      </c>
      <c r="C68" s="152">
        <f>SUM(C66:C67)</f>
        <v>0</v>
      </c>
      <c r="D68" s="153">
        <f>SUM(D66:D67)</f>
        <v>0</v>
      </c>
      <c r="E68" s="154" t="s">
        <v>103</v>
      </c>
      <c r="F68" s="152">
        <f>SUM(F66:F67)</f>
        <v>0</v>
      </c>
      <c r="G68" s="155">
        <f>SUM(G66:G67)</f>
        <v>0</v>
      </c>
      <c r="H68" s="151" t="s">
        <v>103</v>
      </c>
      <c r="I68" s="152">
        <f>SUM(I66:I67)</f>
        <v>30</v>
      </c>
      <c r="J68" s="153">
        <f>SUM(J66:J67)</f>
        <v>0</v>
      </c>
      <c r="K68" s="154" t="s">
        <v>103</v>
      </c>
      <c r="L68" s="152">
        <f>SUM(L66:L67)</f>
        <v>0</v>
      </c>
      <c r="M68" s="155">
        <f>SUM(M66:M67)</f>
        <v>0</v>
      </c>
      <c r="N68" s="151" t="s">
        <v>103</v>
      </c>
      <c r="O68" s="152">
        <f>SUM(O66:O67)</f>
        <v>0</v>
      </c>
      <c r="P68" s="153">
        <f>SUM(P66:P67)</f>
        <v>0</v>
      </c>
      <c r="Q68" s="154" t="s">
        <v>103</v>
      </c>
      <c r="R68" s="152">
        <f>SUM(R66:R67)</f>
        <v>1720</v>
      </c>
      <c r="S68" s="155">
        <f>SUM(S66:S67)</f>
        <v>0</v>
      </c>
    </row>
    <row r="69" spans="1:19" s="186" customFormat="1" ht="15.75" customHeight="1">
      <c r="A69" s="310" t="s">
        <v>123</v>
      </c>
      <c r="B69" s="170"/>
      <c r="C69" s="171"/>
      <c r="D69" s="172"/>
      <c r="E69" s="170"/>
      <c r="F69" s="171"/>
      <c r="G69" s="182"/>
      <c r="H69" s="176"/>
      <c r="I69" s="171"/>
      <c r="J69" s="183"/>
      <c r="K69" s="170"/>
      <c r="L69" s="171"/>
      <c r="M69" s="182"/>
      <c r="N69" s="176"/>
      <c r="O69" s="184"/>
      <c r="P69" s="183"/>
      <c r="Q69" s="185" t="s">
        <v>124</v>
      </c>
      <c r="R69" s="270">
        <v>2560</v>
      </c>
      <c r="S69" s="178"/>
    </row>
    <row r="70" spans="1:19" s="118" customFormat="1" ht="15.75" customHeight="1">
      <c r="A70" s="311"/>
      <c r="B70" s="146"/>
      <c r="C70" s="147"/>
      <c r="D70" s="187"/>
      <c r="E70" s="149"/>
      <c r="F70" s="147"/>
      <c r="G70" s="188"/>
      <c r="H70" s="146"/>
      <c r="I70" s="147"/>
      <c r="J70" s="187"/>
      <c r="K70" s="149"/>
      <c r="L70" s="147"/>
      <c r="M70" s="188"/>
      <c r="N70" s="146"/>
      <c r="O70" s="189"/>
      <c r="P70" s="187"/>
      <c r="Q70" s="149" t="s">
        <v>125</v>
      </c>
      <c r="R70" s="147">
        <v>1460</v>
      </c>
      <c r="S70" s="150"/>
    </row>
    <row r="71" spans="1:19" s="191" customFormat="1" ht="15.75" customHeight="1" thickBot="1">
      <c r="A71" s="124">
        <f>R71+C71+F71+I71+L71+O71</f>
        <v>4020</v>
      </c>
      <c r="B71" s="151" t="s">
        <v>103</v>
      </c>
      <c r="C71" s="152">
        <f>SUM(C69:C70)</f>
        <v>0</v>
      </c>
      <c r="D71" s="153">
        <f>SUM(D69:D70)</f>
        <v>0</v>
      </c>
      <c r="E71" s="154" t="s">
        <v>103</v>
      </c>
      <c r="F71" s="152">
        <f>SUM(F69:F70)</f>
        <v>0</v>
      </c>
      <c r="G71" s="155">
        <f>SUM(G69:G70)</f>
        <v>0</v>
      </c>
      <c r="H71" s="151" t="s">
        <v>103</v>
      </c>
      <c r="I71" s="152">
        <f>SUM(I69:I70)</f>
        <v>0</v>
      </c>
      <c r="J71" s="190">
        <f>SUM(J70:J70)</f>
        <v>0</v>
      </c>
      <c r="K71" s="154" t="s">
        <v>103</v>
      </c>
      <c r="L71" s="152">
        <f>SUM(L69:L70)</f>
        <v>0</v>
      </c>
      <c r="M71" s="155">
        <f>SUM(M69:M70)</f>
        <v>0</v>
      </c>
      <c r="N71" s="151" t="s">
        <v>103</v>
      </c>
      <c r="O71" s="152">
        <f>SUM(O69:O70)</f>
        <v>0</v>
      </c>
      <c r="P71" s="153">
        <f>SUM(P69:P70)</f>
        <v>0</v>
      </c>
      <c r="Q71" s="154" t="s">
        <v>103</v>
      </c>
      <c r="R71" s="152">
        <f>SUM(R69:R70)</f>
        <v>4020</v>
      </c>
      <c r="S71" s="155">
        <f>SUM(S69:S70)</f>
        <v>0</v>
      </c>
    </row>
    <row r="72" spans="1:19" s="118" customFormat="1" ht="15.75" customHeight="1">
      <c r="A72" s="294" t="s">
        <v>126</v>
      </c>
      <c r="B72" s="140"/>
      <c r="C72" s="141"/>
      <c r="D72" s="142"/>
      <c r="E72" s="192"/>
      <c r="F72" s="141"/>
      <c r="G72" s="144"/>
      <c r="H72" s="140" t="s">
        <v>127</v>
      </c>
      <c r="I72" s="141">
        <v>480</v>
      </c>
      <c r="J72" s="142"/>
      <c r="K72" s="143"/>
      <c r="L72" s="141"/>
      <c r="M72" s="144"/>
      <c r="N72" s="140"/>
      <c r="O72" s="141"/>
      <c r="P72" s="142"/>
      <c r="Q72" s="143" t="s">
        <v>128</v>
      </c>
      <c r="R72" s="193" t="s">
        <v>256</v>
      </c>
      <c r="S72" s="144"/>
    </row>
    <row r="73" spans="1:19" s="118" customFormat="1" ht="15.75" customHeight="1">
      <c r="A73" s="295"/>
      <c r="B73" s="103"/>
      <c r="C73" s="106"/>
      <c r="D73" s="112"/>
      <c r="E73" s="194"/>
      <c r="F73" s="106"/>
      <c r="G73" s="108"/>
      <c r="H73" s="109"/>
      <c r="I73" s="106"/>
      <c r="J73" s="107"/>
      <c r="K73" s="103"/>
      <c r="L73" s="106"/>
      <c r="M73" s="108"/>
      <c r="N73" s="109"/>
      <c r="O73" s="106"/>
      <c r="P73" s="112"/>
      <c r="Q73" s="103" t="s">
        <v>255</v>
      </c>
      <c r="R73" s="106">
        <v>3660</v>
      </c>
      <c r="S73" s="108"/>
    </row>
    <row r="74" spans="1:19" s="118" customFormat="1" ht="15.75" customHeight="1">
      <c r="A74" s="295"/>
      <c r="B74" s="103"/>
      <c r="C74" s="106"/>
      <c r="D74" s="112"/>
      <c r="E74" s="194"/>
      <c r="F74" s="106"/>
      <c r="G74" s="108"/>
      <c r="H74" s="109"/>
      <c r="I74" s="106"/>
      <c r="J74" s="107"/>
      <c r="K74" s="103"/>
      <c r="L74" s="106"/>
      <c r="M74" s="108"/>
      <c r="N74" s="109"/>
      <c r="O74" s="106"/>
      <c r="P74" s="112"/>
      <c r="Q74" s="103"/>
      <c r="R74" s="106"/>
      <c r="S74" s="108"/>
    </row>
    <row r="75" spans="1:19" s="118" customFormat="1" ht="15.75" customHeight="1">
      <c r="A75" s="295"/>
      <c r="B75" s="103"/>
      <c r="C75" s="106"/>
      <c r="D75" s="112"/>
      <c r="E75" s="194"/>
      <c r="F75" s="106"/>
      <c r="G75" s="108"/>
      <c r="H75" s="109"/>
      <c r="I75" s="106"/>
      <c r="J75" s="107"/>
      <c r="K75" s="103"/>
      <c r="L75" s="106"/>
      <c r="M75" s="108"/>
      <c r="N75" s="109"/>
      <c r="O75" s="106"/>
      <c r="P75" s="112"/>
      <c r="Q75" s="103" t="s">
        <v>130</v>
      </c>
      <c r="R75" s="106">
        <v>3410</v>
      </c>
      <c r="S75" s="108"/>
    </row>
    <row r="76" spans="1:19" s="118" customFormat="1" ht="15.75" customHeight="1">
      <c r="A76" s="295"/>
      <c r="B76" s="103"/>
      <c r="C76" s="106"/>
      <c r="D76" s="112"/>
      <c r="E76" s="194"/>
      <c r="F76" s="106"/>
      <c r="G76" s="108"/>
      <c r="H76" s="109"/>
      <c r="I76" s="106"/>
      <c r="J76" s="107"/>
      <c r="K76" s="103"/>
      <c r="L76" s="106"/>
      <c r="M76" s="108"/>
      <c r="N76" s="109"/>
      <c r="O76" s="106"/>
      <c r="P76" s="112"/>
      <c r="Q76" s="103" t="s">
        <v>131</v>
      </c>
      <c r="R76" s="106">
        <v>2010</v>
      </c>
      <c r="S76" s="108"/>
    </row>
    <row r="77" spans="1:19" s="118" customFormat="1" ht="15.75" customHeight="1">
      <c r="A77" s="295"/>
      <c r="B77" s="103"/>
      <c r="C77" s="106"/>
      <c r="D77" s="112"/>
      <c r="E77" s="194"/>
      <c r="F77" s="106"/>
      <c r="G77" s="108"/>
      <c r="H77" s="109"/>
      <c r="I77" s="106"/>
      <c r="J77" s="107"/>
      <c r="K77" s="103"/>
      <c r="L77" s="106"/>
      <c r="M77" s="108"/>
      <c r="N77" s="109"/>
      <c r="O77" s="106"/>
      <c r="P77" s="112"/>
      <c r="Q77" s="103" t="s">
        <v>132</v>
      </c>
      <c r="R77" s="106">
        <v>1530</v>
      </c>
      <c r="S77" s="108"/>
    </row>
    <row r="78" spans="1:19" s="118" customFormat="1" ht="15.75" customHeight="1">
      <c r="A78" s="295"/>
      <c r="B78" s="103"/>
      <c r="C78" s="106"/>
      <c r="D78" s="112"/>
      <c r="E78" s="194"/>
      <c r="F78" s="106"/>
      <c r="G78" s="108"/>
      <c r="H78" s="109"/>
      <c r="I78" s="106"/>
      <c r="J78" s="107"/>
      <c r="K78" s="103"/>
      <c r="L78" s="106"/>
      <c r="M78" s="108"/>
      <c r="N78" s="109"/>
      <c r="O78" s="106"/>
      <c r="P78" s="112"/>
      <c r="Q78" s="103" t="s">
        <v>133</v>
      </c>
      <c r="R78" s="106">
        <v>2480</v>
      </c>
      <c r="S78" s="108"/>
    </row>
    <row r="79" spans="1:19" s="118" customFormat="1" ht="15.75" customHeight="1">
      <c r="A79" s="295"/>
      <c r="B79" s="103"/>
      <c r="C79" s="106"/>
      <c r="D79" s="112"/>
      <c r="E79" s="194"/>
      <c r="F79" s="106"/>
      <c r="G79" s="108"/>
      <c r="H79" s="109" t="s">
        <v>129</v>
      </c>
      <c r="I79" s="106">
        <v>220</v>
      </c>
      <c r="J79" s="107"/>
      <c r="K79" s="103"/>
      <c r="L79" s="106"/>
      <c r="M79" s="108"/>
      <c r="N79" s="109"/>
      <c r="O79" s="106"/>
      <c r="P79" s="112"/>
      <c r="Q79" s="103" t="s">
        <v>134</v>
      </c>
      <c r="R79" s="106">
        <v>1590</v>
      </c>
      <c r="S79" s="108"/>
    </row>
    <row r="80" spans="1:19" s="118" customFormat="1" ht="15.75" customHeight="1">
      <c r="A80" s="295"/>
      <c r="B80" s="103"/>
      <c r="C80" s="106"/>
      <c r="D80" s="112"/>
      <c r="E80" s="194"/>
      <c r="F80" s="106"/>
      <c r="G80" s="108"/>
      <c r="H80" s="109"/>
      <c r="I80" s="106"/>
      <c r="J80" s="107"/>
      <c r="K80" s="103"/>
      <c r="L80" s="106"/>
      <c r="M80" s="108"/>
      <c r="N80" s="109"/>
      <c r="O80" s="106"/>
      <c r="P80" s="112"/>
      <c r="Q80" s="195"/>
      <c r="R80" s="196"/>
      <c r="S80" s="108"/>
    </row>
    <row r="81" spans="1:19" s="118" customFormat="1" ht="15.75" customHeight="1">
      <c r="A81" s="295"/>
      <c r="B81" s="103"/>
      <c r="C81" s="106"/>
      <c r="D81" s="112"/>
      <c r="E81" s="194"/>
      <c r="F81" s="106"/>
      <c r="G81" s="108"/>
      <c r="H81" s="109"/>
      <c r="I81" s="106"/>
      <c r="J81" s="107"/>
      <c r="K81" s="103"/>
      <c r="L81" s="106"/>
      <c r="M81" s="108"/>
      <c r="N81" s="109"/>
      <c r="O81" s="106"/>
      <c r="P81" s="112"/>
      <c r="Q81" s="103"/>
      <c r="R81" s="106"/>
      <c r="S81" s="108"/>
    </row>
    <row r="82" spans="1:19" s="118" customFormat="1" ht="15.75" customHeight="1">
      <c r="A82" s="295"/>
      <c r="B82" s="103"/>
      <c r="C82" s="106"/>
      <c r="D82" s="112"/>
      <c r="E82" s="194"/>
      <c r="F82" s="106"/>
      <c r="G82" s="108"/>
      <c r="H82" s="109"/>
      <c r="I82" s="106"/>
      <c r="J82" s="107"/>
      <c r="K82" s="103"/>
      <c r="L82" s="106"/>
      <c r="M82" s="108"/>
      <c r="N82" s="109"/>
      <c r="O82" s="106"/>
      <c r="P82" s="112"/>
      <c r="Q82" s="103"/>
      <c r="R82" s="106"/>
      <c r="S82" s="108"/>
    </row>
    <row r="83" spans="1:19" s="118" customFormat="1" ht="15.75" customHeight="1">
      <c r="A83" s="296"/>
      <c r="B83" s="146"/>
      <c r="C83" s="147"/>
      <c r="D83" s="187"/>
      <c r="E83" s="197"/>
      <c r="F83" s="147"/>
      <c r="G83" s="150"/>
      <c r="H83" s="146"/>
      <c r="I83" s="147"/>
      <c r="J83" s="148"/>
      <c r="K83" s="149"/>
      <c r="L83" s="147"/>
      <c r="M83" s="150"/>
      <c r="N83" s="146"/>
      <c r="O83" s="147"/>
      <c r="P83" s="187"/>
      <c r="Q83" s="149"/>
      <c r="R83" s="147"/>
      <c r="S83" s="150"/>
    </row>
    <row r="84" spans="1:19" s="156" customFormat="1" ht="15.75" customHeight="1">
      <c r="A84" s="124">
        <f>R84+C84+F84+I84+L84+O84</f>
        <v>15380</v>
      </c>
      <c r="B84" s="151" t="s">
        <v>103</v>
      </c>
      <c r="C84" s="152">
        <f>SUM(C72:C83)</f>
        <v>0</v>
      </c>
      <c r="D84" s="153">
        <f>SUM(D72:D83)</f>
        <v>0</v>
      </c>
      <c r="E84" s="154" t="s">
        <v>103</v>
      </c>
      <c r="F84" s="152">
        <f>SUM(F72:F83)</f>
        <v>0</v>
      </c>
      <c r="G84" s="155">
        <f>SUM(G72:G83)</f>
        <v>0</v>
      </c>
      <c r="H84" s="151" t="s">
        <v>103</v>
      </c>
      <c r="I84" s="152">
        <f>SUM(I72:I83)</f>
        <v>700</v>
      </c>
      <c r="J84" s="153">
        <f>SUM(J72:J83)</f>
        <v>0</v>
      </c>
      <c r="K84" s="154" t="s">
        <v>103</v>
      </c>
      <c r="L84" s="152">
        <f>SUM(L72:L83)</f>
        <v>0</v>
      </c>
      <c r="M84" s="155">
        <f>SUM(M72:M83)</f>
        <v>0</v>
      </c>
      <c r="N84" s="151" t="s">
        <v>103</v>
      </c>
      <c r="O84" s="152">
        <f>SUM(O72:O83)</f>
        <v>0</v>
      </c>
      <c r="P84" s="153">
        <f>SUM(P72:P83)</f>
        <v>0</v>
      </c>
      <c r="Q84" s="154" t="s">
        <v>103</v>
      </c>
      <c r="R84" s="152">
        <f>SUM(R72:R83)</f>
        <v>14680</v>
      </c>
      <c r="S84" s="155">
        <f>SUM(S72:S83)</f>
        <v>0</v>
      </c>
    </row>
    <row r="85" spans="1:19" s="201" customFormat="1" ht="13.5">
      <c r="A85" s="198" t="s">
        <v>135</v>
      </c>
      <c r="B85" s="199"/>
      <c r="C85" s="200"/>
      <c r="D85" s="200"/>
      <c r="E85" s="199"/>
      <c r="F85" s="200"/>
      <c r="G85" s="200"/>
      <c r="H85" s="199"/>
      <c r="I85" s="200"/>
      <c r="J85" s="200"/>
      <c r="K85" s="199"/>
      <c r="L85" s="200"/>
      <c r="M85" s="200"/>
      <c r="N85" s="199"/>
      <c r="O85" s="200"/>
      <c r="P85" s="200"/>
      <c r="Q85" s="199"/>
      <c r="R85" s="200"/>
      <c r="S85" s="200"/>
    </row>
    <row r="86" spans="1:19" s="207" customFormat="1" ht="16.5" customHeight="1">
      <c r="A86" s="202">
        <f>R86+C86+F86+I86+L86+O86</f>
        <v>41020</v>
      </c>
      <c r="B86" s="203" t="s">
        <v>136</v>
      </c>
      <c r="C86" s="204">
        <f>C84+C71+C68+C59+C65</f>
        <v>0</v>
      </c>
      <c r="D86" s="205">
        <f>D84+D71+D68+D59+D65</f>
        <v>0</v>
      </c>
      <c r="E86" s="203" t="s">
        <v>136</v>
      </c>
      <c r="F86" s="204">
        <f>F84+F71+F68+F59+F65</f>
        <v>100</v>
      </c>
      <c r="G86" s="205">
        <f>G84+G71+G68+G59+G65</f>
        <v>0</v>
      </c>
      <c r="H86" s="203" t="s">
        <v>136</v>
      </c>
      <c r="I86" s="204">
        <f>I84+I71+I68+I59+I65</f>
        <v>950</v>
      </c>
      <c r="J86" s="205">
        <f>J84+J71+J68+J59+J65</f>
        <v>0</v>
      </c>
      <c r="K86" s="206" t="s">
        <v>136</v>
      </c>
      <c r="L86" s="204">
        <f>L84+L71+L68+L59+L65</f>
        <v>0</v>
      </c>
      <c r="M86" s="205">
        <f>M84+M71+M68+M59+M65</f>
        <v>0</v>
      </c>
      <c r="N86" s="203" t="s">
        <v>136</v>
      </c>
      <c r="O86" s="204">
        <f>O84+O71+O68+O59+O65</f>
        <v>0</v>
      </c>
      <c r="P86" s="205">
        <f>P84+P71+P68+P59+P65</f>
        <v>0</v>
      </c>
      <c r="Q86" s="203" t="s">
        <v>136</v>
      </c>
      <c r="R86" s="204">
        <f>R84+R71+R68+R59+R65</f>
        <v>39970</v>
      </c>
      <c r="S86" s="205">
        <f>S84+S71+S68+S59+S65</f>
        <v>0</v>
      </c>
    </row>
    <row r="87" spans="1:19" s="201" customFormat="1" ht="16.5" customHeight="1">
      <c r="A87" s="208" t="s">
        <v>104</v>
      </c>
      <c r="B87" s="209"/>
      <c r="C87" s="210"/>
      <c r="D87" s="210"/>
      <c r="E87" s="209"/>
      <c r="F87" s="210"/>
      <c r="G87" s="210"/>
      <c r="H87" s="209"/>
      <c r="I87" s="210"/>
      <c r="J87" s="210"/>
      <c r="K87" s="211"/>
      <c r="L87" s="210"/>
      <c r="M87" s="210"/>
      <c r="N87" s="209"/>
      <c r="O87" s="210"/>
      <c r="P87" s="210"/>
      <c r="Q87" s="209"/>
      <c r="R87" s="210"/>
      <c r="S87" s="210"/>
    </row>
    <row r="88" spans="1:19" s="201" customFormat="1" ht="16.5" customHeight="1">
      <c r="A88" s="212" t="s">
        <v>96</v>
      </c>
      <c r="B88" s="209"/>
      <c r="C88" s="210"/>
      <c r="D88" s="210"/>
      <c r="E88" s="209"/>
      <c r="F88" s="210"/>
      <c r="G88" s="210"/>
      <c r="H88" s="209"/>
      <c r="I88" s="210"/>
      <c r="J88" s="210"/>
      <c r="K88" s="211"/>
      <c r="L88" s="210"/>
      <c r="M88" s="210"/>
      <c r="N88" s="209"/>
      <c r="O88" s="210"/>
      <c r="P88" s="210"/>
      <c r="Q88" s="209"/>
      <c r="R88" s="210"/>
      <c r="S88" s="210"/>
    </row>
    <row r="89" spans="1:19" ht="15.75" customHeight="1">
      <c r="A89" s="212" t="s">
        <v>137</v>
      </c>
      <c r="B89" s="213"/>
      <c r="C89" s="214"/>
      <c r="D89" s="215"/>
      <c r="E89" s="213"/>
      <c r="F89" s="214"/>
      <c r="G89" s="215"/>
      <c r="H89" s="213"/>
      <c r="I89" s="214"/>
      <c r="J89" s="215"/>
      <c r="K89" s="213"/>
      <c r="L89" s="214"/>
      <c r="M89" s="215"/>
      <c r="N89" s="213"/>
      <c r="O89" s="306" t="s">
        <v>105</v>
      </c>
      <c r="P89" s="306"/>
      <c r="Q89" s="306"/>
      <c r="R89" s="306"/>
      <c r="S89" s="306"/>
    </row>
    <row r="90" spans="1:19" ht="15.75" customHeight="1">
      <c r="A90" s="326" t="s">
        <v>138</v>
      </c>
      <c r="B90" s="326"/>
      <c r="C90" s="326"/>
      <c r="D90" s="326"/>
      <c r="E90" s="326"/>
      <c r="F90" s="326"/>
      <c r="G90" s="326"/>
      <c r="H90" s="326"/>
      <c r="I90" s="326"/>
      <c r="J90" s="326"/>
      <c r="K90" s="326"/>
      <c r="L90" s="326"/>
      <c r="M90" s="326"/>
      <c r="N90" s="326"/>
      <c r="O90" s="326"/>
      <c r="P90" s="326"/>
      <c r="Q90" s="326"/>
      <c r="R90" s="326"/>
      <c r="S90" s="326"/>
    </row>
    <row r="91" spans="1:19" ht="15" customHeight="1">
      <c r="A91" s="327" t="s">
        <v>43</v>
      </c>
      <c r="B91" s="328"/>
      <c r="C91" s="329" t="s">
        <v>44</v>
      </c>
      <c r="D91" s="330"/>
      <c r="E91" s="329" t="s">
        <v>45</v>
      </c>
      <c r="F91" s="330"/>
      <c r="G91" s="79" t="s">
        <v>46</v>
      </c>
      <c r="H91" s="331" t="s">
        <v>47</v>
      </c>
      <c r="I91" s="331"/>
      <c r="J91" s="331"/>
      <c r="K91" s="332" t="s">
        <v>9</v>
      </c>
      <c r="L91" s="332"/>
      <c r="M91" s="330"/>
      <c r="N91" s="333" t="s">
        <v>48</v>
      </c>
      <c r="O91" s="334"/>
      <c r="P91" s="267"/>
      <c r="Q91" s="335" t="str">
        <f>Q2</f>
        <v>徳島県　令和06年04月</v>
      </c>
      <c r="R91" s="335"/>
      <c r="S91" s="335"/>
    </row>
    <row r="92" spans="1:19" s="81" customFormat="1" ht="22.5" customHeight="1">
      <c r="A92" s="317">
        <f>A3</f>
      </c>
      <c r="B92" s="318"/>
      <c r="C92" s="319">
        <f>S125+D125+G125+J125+M125+P125</f>
        <v>0</v>
      </c>
      <c r="D92" s="320"/>
      <c r="E92" s="319">
        <f>C131+C92+C51+C3</f>
        <v>0</v>
      </c>
      <c r="F92" s="320"/>
      <c r="G92" s="80">
        <f>G3</f>
        <v>0</v>
      </c>
      <c r="H92" s="321">
        <f>H3</f>
        <v>0</v>
      </c>
      <c r="I92" s="322"/>
      <c r="J92" s="323"/>
      <c r="K92" s="321">
        <f>K3</f>
        <v>0</v>
      </c>
      <c r="L92" s="322"/>
      <c r="M92" s="323"/>
      <c r="N92" s="324">
        <f>N3</f>
        <v>0</v>
      </c>
      <c r="O92" s="325"/>
      <c r="P92" s="267"/>
      <c r="Q92" s="313"/>
      <c r="R92" s="313"/>
      <c r="S92" s="313"/>
    </row>
    <row r="93" ht="3" customHeight="1"/>
    <row r="94" spans="1:19" s="87" customFormat="1" ht="15.75" customHeight="1">
      <c r="A94" s="307" t="s">
        <v>49</v>
      </c>
      <c r="B94" s="315" t="s">
        <v>50</v>
      </c>
      <c r="C94" s="315"/>
      <c r="D94" s="315"/>
      <c r="E94" s="314" t="s">
        <v>51</v>
      </c>
      <c r="F94" s="315"/>
      <c r="G94" s="316"/>
      <c r="H94" s="315" t="s">
        <v>52</v>
      </c>
      <c r="I94" s="315"/>
      <c r="J94" s="315"/>
      <c r="K94" s="314" t="s">
        <v>53</v>
      </c>
      <c r="L94" s="315"/>
      <c r="M94" s="316"/>
      <c r="N94" s="315" t="s">
        <v>54</v>
      </c>
      <c r="O94" s="315"/>
      <c r="P94" s="315"/>
      <c r="Q94" s="314" t="s">
        <v>55</v>
      </c>
      <c r="R94" s="315"/>
      <c r="S94" s="316"/>
    </row>
    <row r="95" spans="1:19" s="95" customFormat="1" ht="12" customHeight="1" thickBot="1">
      <c r="A95" s="308"/>
      <c r="B95" s="88" t="s">
        <v>56</v>
      </c>
      <c r="C95" s="89" t="s">
        <v>57</v>
      </c>
      <c r="D95" s="90" t="s">
        <v>58</v>
      </c>
      <c r="E95" s="91" t="s">
        <v>56</v>
      </c>
      <c r="F95" s="89" t="s">
        <v>57</v>
      </c>
      <c r="G95" s="92" t="s">
        <v>58</v>
      </c>
      <c r="H95" s="88" t="s">
        <v>56</v>
      </c>
      <c r="I95" s="89" t="s">
        <v>57</v>
      </c>
      <c r="J95" s="90" t="s">
        <v>58</v>
      </c>
      <c r="K95" s="91" t="s">
        <v>56</v>
      </c>
      <c r="L95" s="89" t="s">
        <v>57</v>
      </c>
      <c r="M95" s="93" t="s">
        <v>58</v>
      </c>
      <c r="N95" s="88" t="s">
        <v>56</v>
      </c>
      <c r="O95" s="89" t="s">
        <v>57</v>
      </c>
      <c r="P95" s="94" t="s">
        <v>58</v>
      </c>
      <c r="Q95" s="91" t="s">
        <v>56</v>
      </c>
      <c r="R95" s="89" t="s">
        <v>57</v>
      </c>
      <c r="S95" s="92" t="s">
        <v>58</v>
      </c>
    </row>
    <row r="96" spans="1:19" s="118" customFormat="1" ht="15.75" customHeight="1">
      <c r="A96" s="294" t="s">
        <v>139</v>
      </c>
      <c r="B96" s="140"/>
      <c r="C96" s="141"/>
      <c r="D96" s="142"/>
      <c r="E96" s="143"/>
      <c r="F96" s="141"/>
      <c r="G96" s="144"/>
      <c r="H96" s="109" t="s">
        <v>141</v>
      </c>
      <c r="I96" s="106">
        <v>150</v>
      </c>
      <c r="J96" s="142"/>
      <c r="K96" s="143"/>
      <c r="L96" s="141"/>
      <c r="M96" s="144"/>
      <c r="N96" s="140"/>
      <c r="O96" s="141"/>
      <c r="P96" s="142"/>
      <c r="Q96" s="103" t="s">
        <v>142</v>
      </c>
      <c r="R96" s="106">
        <v>1780</v>
      </c>
      <c r="S96" s="144"/>
    </row>
    <row r="97" spans="1:19" s="118" customFormat="1" ht="15.75" customHeight="1">
      <c r="A97" s="295"/>
      <c r="B97" s="103"/>
      <c r="C97" s="106"/>
      <c r="D97" s="112"/>
      <c r="E97" s="103"/>
      <c r="F97" s="106"/>
      <c r="G97" s="108"/>
      <c r="H97" s="109" t="s">
        <v>144</v>
      </c>
      <c r="I97" s="106">
        <v>210</v>
      </c>
      <c r="J97" s="107"/>
      <c r="K97" s="103"/>
      <c r="L97" s="106"/>
      <c r="M97" s="108"/>
      <c r="N97" s="109"/>
      <c r="O97" s="106"/>
      <c r="P97" s="107"/>
      <c r="Q97" s="103" t="s">
        <v>145</v>
      </c>
      <c r="R97" s="106">
        <v>1120</v>
      </c>
      <c r="S97" s="108"/>
    </row>
    <row r="98" spans="1:19" s="118" customFormat="1" ht="15.75" customHeight="1">
      <c r="A98" s="295"/>
      <c r="B98" s="103" t="s">
        <v>146</v>
      </c>
      <c r="C98" s="106" t="s">
        <v>254</v>
      </c>
      <c r="D98" s="112"/>
      <c r="E98" s="103" t="s">
        <v>140</v>
      </c>
      <c r="F98" s="106" t="s">
        <v>254</v>
      </c>
      <c r="G98" s="108"/>
      <c r="H98" s="109" t="s">
        <v>147</v>
      </c>
      <c r="I98" s="106">
        <v>260</v>
      </c>
      <c r="J98" s="107"/>
      <c r="K98" s="103"/>
      <c r="L98" s="106"/>
      <c r="M98" s="108"/>
      <c r="N98" s="109" t="s">
        <v>148</v>
      </c>
      <c r="O98" s="106" t="s">
        <v>254</v>
      </c>
      <c r="P98" s="108"/>
      <c r="Q98" s="103" t="s">
        <v>149</v>
      </c>
      <c r="R98" s="106">
        <v>1110</v>
      </c>
      <c r="S98" s="108"/>
    </row>
    <row r="99" spans="1:19" s="118" customFormat="1" ht="15.75" customHeight="1">
      <c r="A99" s="295"/>
      <c r="B99" s="103" t="s">
        <v>150</v>
      </c>
      <c r="C99" s="106">
        <v>140</v>
      </c>
      <c r="D99" s="107"/>
      <c r="E99" s="103" t="s">
        <v>143</v>
      </c>
      <c r="F99" s="106" t="s">
        <v>254</v>
      </c>
      <c r="G99" s="108"/>
      <c r="H99" s="103" t="s">
        <v>150</v>
      </c>
      <c r="I99" s="106" t="s">
        <v>254</v>
      </c>
      <c r="J99" s="107"/>
      <c r="K99" s="103"/>
      <c r="L99" s="106"/>
      <c r="M99" s="108"/>
      <c r="N99" s="103" t="s">
        <v>151</v>
      </c>
      <c r="O99" s="106">
        <v>50</v>
      </c>
      <c r="P99" s="107"/>
      <c r="Q99" s="103" t="s">
        <v>152</v>
      </c>
      <c r="R99" s="106">
        <v>1070</v>
      </c>
      <c r="S99" s="108"/>
    </row>
    <row r="100" spans="1:19" s="118" customFormat="1" ht="15.75" customHeight="1">
      <c r="A100" s="296"/>
      <c r="B100" s="146"/>
      <c r="C100" s="147"/>
      <c r="D100" s="148"/>
      <c r="E100" s="149"/>
      <c r="F100" s="147"/>
      <c r="G100" s="150"/>
      <c r="H100" s="146"/>
      <c r="I100" s="147"/>
      <c r="J100" s="148"/>
      <c r="K100" s="149"/>
      <c r="L100" s="147"/>
      <c r="M100" s="150"/>
      <c r="N100" s="146"/>
      <c r="O100" s="147"/>
      <c r="P100" s="148"/>
      <c r="Q100" s="149"/>
      <c r="R100" s="147"/>
      <c r="S100" s="150"/>
    </row>
    <row r="101" spans="1:19" s="156" customFormat="1" ht="15.75" customHeight="1" thickBot="1">
      <c r="A101" s="124">
        <f>R101+C101+F101+I101+L101+O101</f>
        <v>5890</v>
      </c>
      <c r="B101" s="151" t="s">
        <v>103</v>
      </c>
      <c r="C101" s="152">
        <f>SUM(C96:C100)</f>
        <v>140</v>
      </c>
      <c r="D101" s="153">
        <f>SUM(D96:D100)</f>
        <v>0</v>
      </c>
      <c r="E101" s="154" t="s">
        <v>103</v>
      </c>
      <c r="F101" s="152">
        <f>SUM(F96:F100)</f>
        <v>0</v>
      </c>
      <c r="G101" s="155">
        <f>SUM(G96:G100)</f>
        <v>0</v>
      </c>
      <c r="H101" s="151" t="s">
        <v>103</v>
      </c>
      <c r="I101" s="152">
        <f>SUM(I96:I100)</f>
        <v>620</v>
      </c>
      <c r="J101" s="153">
        <f>SUM(J96:J100)</f>
        <v>0</v>
      </c>
      <c r="K101" s="154" t="s">
        <v>103</v>
      </c>
      <c r="L101" s="152">
        <f>SUM(L96:L100)</f>
        <v>0</v>
      </c>
      <c r="M101" s="155">
        <f>SUM(M96:M100)</f>
        <v>0</v>
      </c>
      <c r="N101" s="151" t="s">
        <v>103</v>
      </c>
      <c r="O101" s="152">
        <f>SUM(O96:O100)</f>
        <v>50</v>
      </c>
      <c r="P101" s="153">
        <f>SUM(P96:P100)</f>
        <v>0</v>
      </c>
      <c r="Q101" s="154" t="s">
        <v>103</v>
      </c>
      <c r="R101" s="152">
        <f>SUM(R96:R100)</f>
        <v>5080</v>
      </c>
      <c r="S101" s="155">
        <f>SUM(S96:S100)</f>
        <v>0</v>
      </c>
    </row>
    <row r="102" spans="1:19" s="216" customFormat="1" ht="15.75" customHeight="1">
      <c r="A102" s="297" t="s">
        <v>153</v>
      </c>
      <c r="B102" s="140"/>
      <c r="C102" s="141"/>
      <c r="D102" s="142"/>
      <c r="E102" s="103"/>
      <c r="F102" s="141"/>
      <c r="G102" s="144"/>
      <c r="H102" s="140" t="s">
        <v>154</v>
      </c>
      <c r="I102" s="141">
        <v>380</v>
      </c>
      <c r="J102" s="142"/>
      <c r="K102" s="143"/>
      <c r="L102" s="141"/>
      <c r="M102" s="144"/>
      <c r="N102" s="140"/>
      <c r="O102" s="141"/>
      <c r="P102" s="142"/>
      <c r="Q102" s="143" t="s">
        <v>155</v>
      </c>
      <c r="R102" s="141">
        <v>2760</v>
      </c>
      <c r="S102" s="144"/>
    </row>
    <row r="103" spans="1:19" s="118" customFormat="1" ht="15.75" customHeight="1">
      <c r="A103" s="298"/>
      <c r="B103" s="103"/>
      <c r="C103" s="106"/>
      <c r="D103" s="107"/>
      <c r="E103" s="103"/>
      <c r="F103" s="106"/>
      <c r="G103" s="110"/>
      <c r="H103" s="109" t="s">
        <v>156</v>
      </c>
      <c r="I103" s="106">
        <v>90</v>
      </c>
      <c r="J103" s="107"/>
      <c r="K103" s="103"/>
      <c r="L103" s="106"/>
      <c r="M103" s="110"/>
      <c r="N103" s="109"/>
      <c r="O103" s="106"/>
      <c r="P103" s="107"/>
      <c r="Q103" s="103" t="s">
        <v>157</v>
      </c>
      <c r="R103" s="106">
        <v>1830</v>
      </c>
      <c r="S103" s="108"/>
    </row>
    <row r="104" spans="1:19" s="118" customFormat="1" ht="15.75" customHeight="1">
      <c r="A104" s="298"/>
      <c r="B104" s="103"/>
      <c r="C104" s="106"/>
      <c r="D104" s="112"/>
      <c r="E104" s="103"/>
      <c r="F104" s="106"/>
      <c r="G104" s="110"/>
      <c r="H104" s="109"/>
      <c r="I104" s="106"/>
      <c r="J104" s="112"/>
      <c r="K104" s="103"/>
      <c r="L104" s="106"/>
      <c r="M104" s="108"/>
      <c r="N104" s="109"/>
      <c r="O104" s="106"/>
      <c r="P104" s="107"/>
      <c r="Q104" s="103" t="s">
        <v>158</v>
      </c>
      <c r="R104" s="106">
        <v>1250</v>
      </c>
      <c r="S104" s="108"/>
    </row>
    <row r="105" spans="1:19" s="118" customFormat="1" ht="15.75" customHeight="1">
      <c r="A105" s="298"/>
      <c r="B105" s="103"/>
      <c r="C105" s="106"/>
      <c r="D105" s="112"/>
      <c r="E105" s="103"/>
      <c r="F105" s="106"/>
      <c r="G105" s="110"/>
      <c r="H105" s="109"/>
      <c r="I105" s="106"/>
      <c r="J105" s="112"/>
      <c r="K105" s="103"/>
      <c r="L105" s="106"/>
      <c r="M105" s="108"/>
      <c r="N105" s="109"/>
      <c r="O105" s="106"/>
      <c r="P105" s="107"/>
      <c r="Q105" s="103" t="s">
        <v>159</v>
      </c>
      <c r="R105" s="106">
        <v>1720</v>
      </c>
      <c r="S105" s="108"/>
    </row>
    <row r="106" spans="1:19" s="118" customFormat="1" ht="15.75" customHeight="1">
      <c r="A106" s="298"/>
      <c r="B106" s="103"/>
      <c r="C106" s="106"/>
      <c r="D106" s="112"/>
      <c r="E106" s="103"/>
      <c r="F106" s="106"/>
      <c r="G106" s="110"/>
      <c r="H106" s="109"/>
      <c r="I106" s="106"/>
      <c r="J106" s="112"/>
      <c r="K106" s="103"/>
      <c r="L106" s="106"/>
      <c r="M106" s="108"/>
      <c r="N106" s="109"/>
      <c r="O106" s="106"/>
      <c r="P106" s="107"/>
      <c r="Q106" s="103" t="s">
        <v>160</v>
      </c>
      <c r="R106" s="106">
        <v>1620</v>
      </c>
      <c r="S106" s="108"/>
    </row>
    <row r="107" spans="1:19" s="118" customFormat="1" ht="15.75" customHeight="1">
      <c r="A107" s="298"/>
      <c r="B107" s="103"/>
      <c r="C107" s="106"/>
      <c r="D107" s="112"/>
      <c r="E107" s="103"/>
      <c r="F107" s="106"/>
      <c r="G107" s="110"/>
      <c r="H107" s="109"/>
      <c r="I107" s="106"/>
      <c r="J107" s="112"/>
      <c r="K107" s="103"/>
      <c r="L107" s="106"/>
      <c r="M107" s="108"/>
      <c r="N107" s="109"/>
      <c r="O107" s="106"/>
      <c r="P107" s="107"/>
      <c r="Q107" s="103" t="s">
        <v>161</v>
      </c>
      <c r="R107" s="106">
        <v>2660</v>
      </c>
      <c r="S107" s="108"/>
    </row>
    <row r="108" spans="1:19" s="118" customFormat="1" ht="15.75" customHeight="1">
      <c r="A108" s="298"/>
      <c r="B108" s="103"/>
      <c r="C108" s="106"/>
      <c r="D108" s="112"/>
      <c r="E108" s="103"/>
      <c r="F108" s="106"/>
      <c r="G108" s="110"/>
      <c r="H108" s="109"/>
      <c r="I108" s="106"/>
      <c r="J108" s="112"/>
      <c r="K108" s="103"/>
      <c r="L108" s="106"/>
      <c r="M108" s="108"/>
      <c r="N108" s="109"/>
      <c r="O108" s="106"/>
      <c r="P108" s="107"/>
      <c r="Q108" s="103" t="s">
        <v>162</v>
      </c>
      <c r="R108" s="106">
        <v>1370</v>
      </c>
      <c r="S108" s="108"/>
    </row>
    <row r="109" spans="1:19" s="118" customFormat="1" ht="15.75" customHeight="1">
      <c r="A109" s="299"/>
      <c r="B109" s="146"/>
      <c r="C109" s="147"/>
      <c r="D109" s="187"/>
      <c r="E109" s="149"/>
      <c r="F109" s="147"/>
      <c r="G109" s="188"/>
      <c r="H109" s="146"/>
      <c r="I109" s="147"/>
      <c r="J109" s="187"/>
      <c r="K109" s="149"/>
      <c r="L109" s="147"/>
      <c r="M109" s="150"/>
      <c r="N109" s="146"/>
      <c r="O109" s="147"/>
      <c r="P109" s="148"/>
      <c r="Q109" s="149" t="s">
        <v>163</v>
      </c>
      <c r="R109" s="147">
        <v>1620</v>
      </c>
      <c r="S109" s="150"/>
    </row>
    <row r="110" spans="1:19" s="217" customFormat="1" ht="15.75" customHeight="1" thickBot="1">
      <c r="A110" s="124">
        <f>R110+C110+F110+I110+L110+O110</f>
        <v>15300</v>
      </c>
      <c r="B110" s="151" t="s">
        <v>103</v>
      </c>
      <c r="C110" s="152">
        <f>SUM(C102:C109)</f>
        <v>0</v>
      </c>
      <c r="D110" s="153">
        <f>SUM(D102:D109)</f>
        <v>0</v>
      </c>
      <c r="E110" s="154" t="s">
        <v>103</v>
      </c>
      <c r="F110" s="152">
        <f>SUM(F102:F109)</f>
        <v>0</v>
      </c>
      <c r="G110" s="155">
        <f>SUM(G102:G109)</f>
        <v>0</v>
      </c>
      <c r="H110" s="151" t="s">
        <v>103</v>
      </c>
      <c r="I110" s="152">
        <f>SUM(I102:I109)</f>
        <v>470</v>
      </c>
      <c r="J110" s="153">
        <f>SUM(J102:J109)</f>
        <v>0</v>
      </c>
      <c r="K110" s="154" t="s">
        <v>103</v>
      </c>
      <c r="L110" s="152">
        <f>SUM(L102:L109)</f>
        <v>0</v>
      </c>
      <c r="M110" s="155">
        <f>SUM(M102:M109)</f>
        <v>0</v>
      </c>
      <c r="N110" s="151" t="s">
        <v>103</v>
      </c>
      <c r="O110" s="152">
        <f>SUM(O102:O109)</f>
        <v>0</v>
      </c>
      <c r="P110" s="153">
        <f>SUM(P102:P109)</f>
        <v>0</v>
      </c>
      <c r="Q110" s="154" t="s">
        <v>103</v>
      </c>
      <c r="R110" s="152">
        <f>SUM(R102:R109)</f>
        <v>14830</v>
      </c>
      <c r="S110" s="155">
        <f>SUM(S102:S109)</f>
        <v>0</v>
      </c>
    </row>
    <row r="111" spans="1:19" s="118" customFormat="1" ht="15.75" customHeight="1">
      <c r="A111" s="300" t="s">
        <v>164</v>
      </c>
      <c r="B111" s="140"/>
      <c r="C111" s="141"/>
      <c r="D111" s="142"/>
      <c r="E111" s="143"/>
      <c r="F111" s="141"/>
      <c r="G111" s="145"/>
      <c r="H111" s="140" t="s">
        <v>165</v>
      </c>
      <c r="I111" s="141">
        <v>300</v>
      </c>
      <c r="J111" s="142"/>
      <c r="K111" s="218"/>
      <c r="L111" s="141"/>
      <c r="M111" s="145"/>
      <c r="N111" s="140"/>
      <c r="O111" s="141"/>
      <c r="P111" s="157"/>
      <c r="Q111" s="143" t="s">
        <v>166</v>
      </c>
      <c r="R111" s="141">
        <v>2830</v>
      </c>
      <c r="S111" s="144"/>
    </row>
    <row r="112" spans="1:19" s="118" customFormat="1" ht="15.75" customHeight="1">
      <c r="A112" s="301"/>
      <c r="B112" s="103"/>
      <c r="C112" s="106"/>
      <c r="D112" s="112"/>
      <c r="E112" s="103"/>
      <c r="F112" s="106"/>
      <c r="G112" s="110"/>
      <c r="H112" s="109"/>
      <c r="I112" s="106"/>
      <c r="J112" s="112"/>
      <c r="K112" s="219"/>
      <c r="L112" s="106"/>
      <c r="M112" s="110"/>
      <c r="N112" s="109"/>
      <c r="O112" s="106"/>
      <c r="P112" s="112"/>
      <c r="Q112" s="103" t="s">
        <v>167</v>
      </c>
      <c r="R112" s="106">
        <v>2650</v>
      </c>
      <c r="S112" s="108"/>
    </row>
    <row r="113" spans="1:19" s="118" customFormat="1" ht="15.75" customHeight="1">
      <c r="A113" s="301"/>
      <c r="B113" s="103"/>
      <c r="C113" s="106"/>
      <c r="D113" s="112"/>
      <c r="E113" s="103"/>
      <c r="F113" s="106"/>
      <c r="G113" s="110"/>
      <c r="H113" s="109" t="s">
        <v>168</v>
      </c>
      <c r="I113" s="106">
        <v>140</v>
      </c>
      <c r="J113" s="112"/>
      <c r="K113" s="219"/>
      <c r="L113" s="106"/>
      <c r="M113" s="110"/>
      <c r="N113" s="109"/>
      <c r="O113" s="106"/>
      <c r="P113" s="112"/>
      <c r="Q113" s="103" t="s">
        <v>169</v>
      </c>
      <c r="R113" s="106">
        <v>3470</v>
      </c>
      <c r="S113" s="108"/>
    </row>
    <row r="114" spans="1:19" s="118" customFormat="1" ht="15.75" customHeight="1">
      <c r="A114" s="301"/>
      <c r="B114" s="103"/>
      <c r="C114" s="106"/>
      <c r="D114" s="107"/>
      <c r="E114" s="103"/>
      <c r="F114" s="220"/>
      <c r="G114" s="108"/>
      <c r="H114" s="109" t="s">
        <v>170</v>
      </c>
      <c r="I114" s="106">
        <v>220</v>
      </c>
      <c r="J114" s="107"/>
      <c r="K114" s="103"/>
      <c r="L114" s="220"/>
      <c r="M114" s="108"/>
      <c r="N114" s="109"/>
      <c r="O114" s="106"/>
      <c r="P114" s="112"/>
      <c r="Q114" s="103" t="s">
        <v>171</v>
      </c>
      <c r="R114" s="106">
        <v>2660</v>
      </c>
      <c r="S114" s="108"/>
    </row>
    <row r="115" spans="1:19" s="118" customFormat="1" ht="15.75" customHeight="1">
      <c r="A115" s="301"/>
      <c r="B115" s="103"/>
      <c r="C115" s="106"/>
      <c r="D115" s="107"/>
      <c r="E115" s="103"/>
      <c r="F115" s="106"/>
      <c r="G115" s="110"/>
      <c r="H115" s="109"/>
      <c r="I115" s="106"/>
      <c r="J115" s="107"/>
      <c r="K115" s="103"/>
      <c r="L115" s="106"/>
      <c r="M115" s="110"/>
      <c r="N115" s="109"/>
      <c r="O115" s="106"/>
      <c r="P115" s="112"/>
      <c r="Q115" s="103" t="s">
        <v>172</v>
      </c>
      <c r="R115" s="106">
        <v>6710</v>
      </c>
      <c r="S115" s="108"/>
    </row>
    <row r="116" spans="1:19" s="118" customFormat="1" ht="15.75" customHeight="1">
      <c r="A116" s="301"/>
      <c r="B116" s="103"/>
      <c r="C116" s="106"/>
      <c r="D116" s="112"/>
      <c r="E116" s="103"/>
      <c r="F116" s="106"/>
      <c r="G116" s="110"/>
      <c r="H116" s="109" t="s">
        <v>173</v>
      </c>
      <c r="I116" s="106">
        <v>300</v>
      </c>
      <c r="J116" s="112"/>
      <c r="K116" s="103"/>
      <c r="L116" s="106"/>
      <c r="M116" s="110"/>
      <c r="N116" s="109"/>
      <c r="O116" s="106"/>
      <c r="P116" s="112"/>
      <c r="Q116" s="103" t="s">
        <v>174</v>
      </c>
      <c r="R116" s="106">
        <v>3170</v>
      </c>
      <c r="S116" s="108"/>
    </row>
    <row r="117" spans="1:19" s="118" customFormat="1" ht="15.75" customHeight="1">
      <c r="A117" s="301"/>
      <c r="B117" s="103"/>
      <c r="C117" s="106"/>
      <c r="D117" s="112"/>
      <c r="E117" s="103"/>
      <c r="F117" s="106"/>
      <c r="G117" s="110"/>
      <c r="H117" s="109" t="s">
        <v>176</v>
      </c>
      <c r="I117" s="106">
        <v>70</v>
      </c>
      <c r="J117" s="112"/>
      <c r="K117" s="103"/>
      <c r="L117" s="106"/>
      <c r="M117" s="110"/>
      <c r="N117" s="109"/>
      <c r="O117" s="106"/>
      <c r="P117" s="112"/>
      <c r="Q117" s="103" t="s">
        <v>175</v>
      </c>
      <c r="R117" s="106">
        <v>3020</v>
      </c>
      <c r="S117" s="108"/>
    </row>
    <row r="118" spans="1:19" s="118" customFormat="1" ht="15.75" customHeight="1">
      <c r="A118" s="301"/>
      <c r="B118" s="103"/>
      <c r="C118" s="106"/>
      <c r="D118" s="112"/>
      <c r="E118" s="103"/>
      <c r="F118" s="106"/>
      <c r="G118" s="110"/>
      <c r="H118" s="109"/>
      <c r="I118" s="106"/>
      <c r="J118" s="107"/>
      <c r="K118" s="103"/>
      <c r="L118" s="106"/>
      <c r="M118" s="110"/>
      <c r="N118" s="109"/>
      <c r="O118" s="106"/>
      <c r="P118" s="112"/>
      <c r="Q118" s="103"/>
      <c r="R118" s="106"/>
      <c r="S118" s="108"/>
    </row>
    <row r="119" spans="1:19" s="118" customFormat="1" ht="15.75" customHeight="1">
      <c r="A119" s="301"/>
      <c r="B119" s="103"/>
      <c r="C119" s="106"/>
      <c r="D119" s="112"/>
      <c r="E119" s="103"/>
      <c r="F119" s="106"/>
      <c r="G119" s="110"/>
      <c r="H119" s="109"/>
      <c r="I119" s="106"/>
      <c r="J119" s="112"/>
      <c r="K119" s="103"/>
      <c r="L119" s="106"/>
      <c r="M119" s="110"/>
      <c r="N119" s="109"/>
      <c r="O119" s="106"/>
      <c r="P119" s="112"/>
      <c r="Q119" s="103"/>
      <c r="R119" s="106"/>
      <c r="S119" s="108"/>
    </row>
    <row r="120" spans="1:19" s="118" customFormat="1" ht="15.75" customHeight="1">
      <c r="A120" s="301"/>
      <c r="B120" s="103"/>
      <c r="C120" s="106"/>
      <c r="D120" s="112"/>
      <c r="E120" s="103"/>
      <c r="F120" s="220"/>
      <c r="G120" s="108"/>
      <c r="H120" s="109"/>
      <c r="I120" s="106"/>
      <c r="J120" s="107"/>
      <c r="K120" s="103"/>
      <c r="L120" s="106"/>
      <c r="M120" s="110"/>
      <c r="N120" s="109"/>
      <c r="O120" s="106"/>
      <c r="P120" s="112"/>
      <c r="Q120" s="103"/>
      <c r="R120" s="106"/>
      <c r="S120" s="108"/>
    </row>
    <row r="121" spans="1:19" s="118" customFormat="1" ht="15.75" customHeight="1">
      <c r="A121" s="301"/>
      <c r="B121" s="103"/>
      <c r="C121" s="106"/>
      <c r="D121" s="112"/>
      <c r="E121" s="103"/>
      <c r="F121" s="221"/>
      <c r="G121" s="110"/>
      <c r="H121" s="109"/>
      <c r="I121" s="106"/>
      <c r="J121" s="112"/>
      <c r="K121" s="103"/>
      <c r="L121" s="106"/>
      <c r="M121" s="110"/>
      <c r="N121" s="109"/>
      <c r="O121" s="106"/>
      <c r="P121" s="112"/>
      <c r="Q121" s="103"/>
      <c r="R121" s="106"/>
      <c r="S121" s="108"/>
    </row>
    <row r="122" spans="1:19" s="118" customFormat="1" ht="15.75" customHeight="1">
      <c r="A122" s="301"/>
      <c r="B122" s="146"/>
      <c r="C122" s="147"/>
      <c r="D122" s="187"/>
      <c r="E122" s="149"/>
      <c r="F122" s="147"/>
      <c r="G122" s="188"/>
      <c r="H122" s="146"/>
      <c r="I122" s="147"/>
      <c r="J122" s="187"/>
      <c r="K122" s="222"/>
      <c r="L122" s="147"/>
      <c r="M122" s="188"/>
      <c r="N122" s="146"/>
      <c r="O122" s="147"/>
      <c r="P122" s="187"/>
      <c r="Q122" s="149"/>
      <c r="R122" s="147"/>
      <c r="S122" s="150"/>
    </row>
    <row r="123" spans="1:19" s="156" customFormat="1" ht="15.75" customHeight="1">
      <c r="A123" s="124">
        <f>R123+C123+F123+I123+L123+O123</f>
        <v>25540</v>
      </c>
      <c r="B123" s="151" t="s">
        <v>103</v>
      </c>
      <c r="C123" s="152">
        <f>SUM(C111:C122)</f>
        <v>0</v>
      </c>
      <c r="D123" s="153">
        <f>SUM(D111:D122)</f>
        <v>0</v>
      </c>
      <c r="E123" s="154" t="s">
        <v>103</v>
      </c>
      <c r="F123" s="152">
        <f>SUM(F111:F122)</f>
        <v>0</v>
      </c>
      <c r="G123" s="155">
        <f>SUM(G111:G122)</f>
        <v>0</v>
      </c>
      <c r="H123" s="151" t="s">
        <v>103</v>
      </c>
      <c r="I123" s="152">
        <f>SUM(I111:I122)</f>
        <v>1030</v>
      </c>
      <c r="J123" s="153">
        <f>SUM(J111:J122)</f>
        <v>0</v>
      </c>
      <c r="K123" s="154" t="s">
        <v>103</v>
      </c>
      <c r="L123" s="152">
        <f>SUM(L111:L122)</f>
        <v>0</v>
      </c>
      <c r="M123" s="155">
        <f>SUM(M111:M122)</f>
        <v>0</v>
      </c>
      <c r="N123" s="151" t="s">
        <v>103</v>
      </c>
      <c r="O123" s="152">
        <f>SUM(O111:O122)</f>
        <v>0</v>
      </c>
      <c r="P123" s="153">
        <f>SUM(P111:P122)</f>
        <v>0</v>
      </c>
      <c r="Q123" s="154" t="s">
        <v>103</v>
      </c>
      <c r="R123" s="152">
        <f>SUM(R111:R122)</f>
        <v>24510</v>
      </c>
      <c r="S123" s="155">
        <f>SUM(S111:S122)</f>
        <v>0</v>
      </c>
    </row>
    <row r="124" spans="1:19" s="201" customFormat="1" ht="13.5">
      <c r="A124" s="198" t="s">
        <v>135</v>
      </c>
      <c r="B124" s="199"/>
      <c r="C124" s="200"/>
      <c r="D124" s="200"/>
      <c r="E124" s="199"/>
      <c r="F124" s="200"/>
      <c r="G124" s="200"/>
      <c r="H124" s="199"/>
      <c r="I124" s="200"/>
      <c r="J124" s="200"/>
      <c r="K124" s="199"/>
      <c r="L124" s="200"/>
      <c r="M124" s="200"/>
      <c r="N124" s="199"/>
      <c r="O124" s="200"/>
      <c r="P124" s="200"/>
      <c r="Q124" s="199"/>
      <c r="R124" s="200"/>
      <c r="S124" s="200"/>
    </row>
    <row r="125" spans="1:19" s="207" customFormat="1" ht="15.75" customHeight="1">
      <c r="A125" s="202">
        <f>R125+C125+F125+I125+L125+O125</f>
        <v>46730</v>
      </c>
      <c r="B125" s="203" t="s">
        <v>136</v>
      </c>
      <c r="C125" s="204">
        <f>C123+C110+C101</f>
        <v>140</v>
      </c>
      <c r="D125" s="205">
        <f>D123+D110+D101</f>
        <v>0</v>
      </c>
      <c r="E125" s="203" t="s">
        <v>136</v>
      </c>
      <c r="F125" s="204">
        <f>F123+F110+F101</f>
        <v>0</v>
      </c>
      <c r="G125" s="205">
        <f>G123+G110+G101</f>
        <v>0</v>
      </c>
      <c r="H125" s="203" t="s">
        <v>136</v>
      </c>
      <c r="I125" s="204">
        <f>I123+I110+I101</f>
        <v>2120</v>
      </c>
      <c r="J125" s="205">
        <f>J123+J110+J101</f>
        <v>0</v>
      </c>
      <c r="K125" s="203" t="s">
        <v>136</v>
      </c>
      <c r="L125" s="204">
        <f>L123+L110+L101</f>
        <v>0</v>
      </c>
      <c r="M125" s="205">
        <f>M123+M110+M101</f>
        <v>0</v>
      </c>
      <c r="N125" s="203" t="s">
        <v>136</v>
      </c>
      <c r="O125" s="204">
        <f>O123+O110+O101</f>
        <v>50</v>
      </c>
      <c r="P125" s="205">
        <f>P123+P110+P101</f>
        <v>0</v>
      </c>
      <c r="Q125" s="203" t="s">
        <v>136</v>
      </c>
      <c r="R125" s="204">
        <f>R123+R110+R101</f>
        <v>44420</v>
      </c>
      <c r="S125" s="205">
        <f>S123+S110+S101</f>
        <v>0</v>
      </c>
    </row>
    <row r="126" spans="1:19" s="186" customFormat="1" ht="15.75" customHeight="1">
      <c r="A126" s="208" t="s">
        <v>104</v>
      </c>
      <c r="B126" s="213"/>
      <c r="C126" s="214"/>
      <c r="D126" s="215"/>
      <c r="E126" s="213"/>
      <c r="F126" s="214"/>
      <c r="G126" s="215"/>
      <c r="H126" s="213"/>
      <c r="I126" s="214"/>
      <c r="J126" s="215"/>
      <c r="K126" s="213"/>
      <c r="L126" s="214"/>
      <c r="M126" s="215"/>
      <c r="N126" s="213"/>
      <c r="O126" s="306" t="s">
        <v>105</v>
      </c>
      <c r="P126" s="306"/>
      <c r="Q126" s="306"/>
      <c r="R126" s="306"/>
      <c r="S126" s="306"/>
    </row>
    <row r="127" spans="1:19" s="186" customFormat="1" ht="15.75" customHeight="1">
      <c r="A127" s="212" t="s">
        <v>96</v>
      </c>
      <c r="B127" s="213"/>
      <c r="C127" s="214"/>
      <c r="D127" s="215"/>
      <c r="E127" s="213"/>
      <c r="F127" s="214"/>
      <c r="G127" s="215"/>
      <c r="I127" s="214"/>
      <c r="J127" s="215"/>
      <c r="K127" s="213"/>
      <c r="L127" s="214"/>
      <c r="M127" s="215"/>
      <c r="N127" s="213"/>
      <c r="O127" s="266"/>
      <c r="P127" s="266"/>
      <c r="Q127" s="266"/>
      <c r="R127" s="266"/>
      <c r="S127" s="266"/>
    </row>
    <row r="128" spans="1:19" s="186" customFormat="1" ht="15.75" customHeight="1">
      <c r="A128" s="212" t="s">
        <v>177</v>
      </c>
      <c r="B128" s="213"/>
      <c r="C128" s="214"/>
      <c r="D128" s="215"/>
      <c r="E128" s="213"/>
      <c r="F128" s="214"/>
      <c r="G128" s="215"/>
      <c r="H128" s="213"/>
      <c r="I128" s="214"/>
      <c r="J128" s="215"/>
      <c r="K128" s="213"/>
      <c r="L128" s="214"/>
      <c r="M128" s="215"/>
      <c r="N128" s="213"/>
      <c r="O128" s="266"/>
      <c r="P128" s="266"/>
      <c r="Q128" s="266"/>
      <c r="R128" s="266"/>
      <c r="S128" s="266"/>
    </row>
    <row r="129" spans="1:19" ht="15.75" customHeight="1">
      <c r="A129" s="326" t="s">
        <v>178</v>
      </c>
      <c r="B129" s="326"/>
      <c r="C129" s="326"/>
      <c r="D129" s="326"/>
      <c r="E129" s="326"/>
      <c r="F129" s="326"/>
      <c r="G129" s="326"/>
      <c r="H129" s="326"/>
      <c r="I129" s="326"/>
      <c r="J129" s="326"/>
      <c r="K129" s="326"/>
      <c r="L129" s="326"/>
      <c r="M129" s="326"/>
      <c r="N129" s="326"/>
      <c r="O129" s="326"/>
      <c r="P129" s="326"/>
      <c r="Q129" s="326"/>
      <c r="R129" s="326"/>
      <c r="S129" s="326"/>
    </row>
    <row r="130" spans="1:19" ht="15" customHeight="1">
      <c r="A130" s="327" t="s">
        <v>43</v>
      </c>
      <c r="B130" s="328"/>
      <c r="C130" s="329" t="s">
        <v>44</v>
      </c>
      <c r="D130" s="330"/>
      <c r="E130" s="329" t="s">
        <v>45</v>
      </c>
      <c r="F130" s="330"/>
      <c r="G130" s="79" t="s">
        <v>46</v>
      </c>
      <c r="H130" s="331" t="s">
        <v>47</v>
      </c>
      <c r="I130" s="331"/>
      <c r="J130" s="331"/>
      <c r="K130" s="332" t="s">
        <v>9</v>
      </c>
      <c r="L130" s="332"/>
      <c r="M130" s="330"/>
      <c r="N130" s="333" t="s">
        <v>48</v>
      </c>
      <c r="O130" s="334"/>
      <c r="P130" s="267"/>
      <c r="Q130" s="335" t="str">
        <f>Q2</f>
        <v>徳島県　令和06年04月</v>
      </c>
      <c r="R130" s="335"/>
      <c r="S130" s="335"/>
    </row>
    <row r="131" spans="1:19" s="81" customFormat="1" ht="22.5" customHeight="1">
      <c r="A131" s="317">
        <f>A3</f>
      </c>
      <c r="B131" s="318"/>
      <c r="C131" s="319">
        <f>S167+D167+G167+J167+M167+P167</f>
        <v>0</v>
      </c>
      <c r="D131" s="320"/>
      <c r="E131" s="319">
        <f>C131+C92+C51+C3</f>
        <v>0</v>
      </c>
      <c r="F131" s="320"/>
      <c r="G131" s="80">
        <f>G3</f>
        <v>0</v>
      </c>
      <c r="H131" s="321">
        <f>H3</f>
        <v>0</v>
      </c>
      <c r="I131" s="322"/>
      <c r="J131" s="323"/>
      <c r="K131" s="321">
        <f>K3</f>
        <v>0</v>
      </c>
      <c r="L131" s="322"/>
      <c r="M131" s="323"/>
      <c r="N131" s="324">
        <f>N3</f>
        <v>0</v>
      </c>
      <c r="O131" s="325"/>
      <c r="P131" s="267"/>
      <c r="Q131" s="313"/>
      <c r="R131" s="313"/>
      <c r="S131" s="313"/>
    </row>
    <row r="132" spans="1:19" s="118" customFormat="1" ht="3" customHeight="1">
      <c r="A132" s="223"/>
      <c r="B132" s="224"/>
      <c r="C132" s="225"/>
      <c r="D132" s="225"/>
      <c r="E132" s="226"/>
      <c r="F132" s="225"/>
      <c r="G132" s="225"/>
      <c r="H132" s="226"/>
      <c r="I132" s="225"/>
      <c r="J132" s="225"/>
      <c r="K132" s="226"/>
      <c r="L132" s="225"/>
      <c r="M132" s="225"/>
      <c r="N132" s="226"/>
      <c r="O132" s="225"/>
      <c r="Q132" s="226"/>
      <c r="R132" s="225"/>
      <c r="S132" s="227"/>
    </row>
    <row r="133" spans="1:19" s="87" customFormat="1" ht="15.75" customHeight="1">
      <c r="A133" s="302" t="s">
        <v>49</v>
      </c>
      <c r="B133" s="314" t="s">
        <v>50</v>
      </c>
      <c r="C133" s="315"/>
      <c r="D133" s="316"/>
      <c r="E133" s="314" t="s">
        <v>51</v>
      </c>
      <c r="F133" s="315"/>
      <c r="G133" s="316"/>
      <c r="H133" s="315" t="s">
        <v>52</v>
      </c>
      <c r="I133" s="315"/>
      <c r="J133" s="315"/>
      <c r="K133" s="314" t="s">
        <v>53</v>
      </c>
      <c r="L133" s="315"/>
      <c r="M133" s="316"/>
      <c r="N133" s="315" t="s">
        <v>54</v>
      </c>
      <c r="O133" s="315"/>
      <c r="P133" s="315"/>
      <c r="Q133" s="314" t="s">
        <v>55</v>
      </c>
      <c r="R133" s="315"/>
      <c r="S133" s="316"/>
    </row>
    <row r="134" spans="1:19" s="95" customFormat="1" ht="12" customHeight="1" thickBot="1">
      <c r="A134" s="303"/>
      <c r="B134" s="136" t="s">
        <v>56</v>
      </c>
      <c r="C134" s="134" t="s">
        <v>57</v>
      </c>
      <c r="D134" s="137" t="s">
        <v>58</v>
      </c>
      <c r="E134" s="136" t="s">
        <v>56</v>
      </c>
      <c r="F134" s="134" t="s">
        <v>57</v>
      </c>
      <c r="G134" s="137" t="s">
        <v>58</v>
      </c>
      <c r="H134" s="133" t="s">
        <v>56</v>
      </c>
      <c r="I134" s="134" t="s">
        <v>57</v>
      </c>
      <c r="J134" s="135" t="s">
        <v>58</v>
      </c>
      <c r="K134" s="136" t="s">
        <v>56</v>
      </c>
      <c r="L134" s="134" t="s">
        <v>57</v>
      </c>
      <c r="M134" s="138" t="s">
        <v>58</v>
      </c>
      <c r="N134" s="133" t="s">
        <v>56</v>
      </c>
      <c r="O134" s="134" t="s">
        <v>57</v>
      </c>
      <c r="P134" s="139" t="s">
        <v>58</v>
      </c>
      <c r="Q134" s="91" t="s">
        <v>56</v>
      </c>
      <c r="R134" s="89" t="s">
        <v>57</v>
      </c>
      <c r="S134" s="137" t="s">
        <v>58</v>
      </c>
    </row>
    <row r="135" spans="1:19" s="105" customFormat="1" ht="15.75" customHeight="1">
      <c r="A135" s="304" t="s">
        <v>179</v>
      </c>
      <c r="B135" s="143" t="s">
        <v>180</v>
      </c>
      <c r="C135" s="228">
        <v>1040</v>
      </c>
      <c r="D135" s="144"/>
      <c r="E135" s="143"/>
      <c r="F135" s="228"/>
      <c r="G135" s="144"/>
      <c r="H135" s="140" t="s">
        <v>180</v>
      </c>
      <c r="I135" s="228">
        <v>140</v>
      </c>
      <c r="J135" s="142"/>
      <c r="K135" s="143"/>
      <c r="L135" s="228"/>
      <c r="M135" s="144"/>
      <c r="N135" s="140" t="s">
        <v>181</v>
      </c>
      <c r="O135" s="228">
        <v>500</v>
      </c>
      <c r="P135" s="142"/>
      <c r="Q135" s="195" t="s">
        <v>182</v>
      </c>
      <c r="R135" s="221">
        <v>1760</v>
      </c>
      <c r="S135" s="144"/>
    </row>
    <row r="136" spans="1:19" s="105" customFormat="1" ht="15.75" customHeight="1">
      <c r="A136" s="293"/>
      <c r="B136" s="103"/>
      <c r="C136" s="221"/>
      <c r="D136" s="108"/>
      <c r="E136" s="103"/>
      <c r="F136" s="221"/>
      <c r="G136" s="108"/>
      <c r="H136" s="109"/>
      <c r="I136" s="221"/>
      <c r="J136" s="107"/>
      <c r="K136" s="103"/>
      <c r="L136" s="221"/>
      <c r="M136" s="108"/>
      <c r="N136" s="109"/>
      <c r="O136" s="221"/>
      <c r="P136" s="107"/>
      <c r="Q136" s="103" t="s">
        <v>183</v>
      </c>
      <c r="R136" s="221">
        <v>1650</v>
      </c>
      <c r="S136" s="108"/>
    </row>
    <row r="137" spans="1:19" s="105" customFormat="1" ht="15.75" customHeight="1">
      <c r="A137" s="293"/>
      <c r="B137" s="103"/>
      <c r="C137" s="221"/>
      <c r="D137" s="108"/>
      <c r="E137" s="103"/>
      <c r="F137" s="221"/>
      <c r="G137" s="108"/>
      <c r="H137" s="109"/>
      <c r="I137" s="221"/>
      <c r="J137" s="107"/>
      <c r="K137" s="103"/>
      <c r="L137" s="221"/>
      <c r="M137" s="108"/>
      <c r="N137" s="109"/>
      <c r="O137" s="221"/>
      <c r="P137" s="107"/>
      <c r="Q137" s="103" t="s">
        <v>184</v>
      </c>
      <c r="R137" s="221">
        <v>2000</v>
      </c>
      <c r="S137" s="108"/>
    </row>
    <row r="138" spans="1:19" s="105" customFormat="1" ht="15.75" customHeight="1">
      <c r="A138" s="293"/>
      <c r="B138" s="103"/>
      <c r="C138" s="221"/>
      <c r="D138" s="108"/>
      <c r="E138" s="103"/>
      <c r="F138" s="221"/>
      <c r="G138" s="108"/>
      <c r="H138" s="109"/>
      <c r="I138" s="221"/>
      <c r="J138" s="107"/>
      <c r="K138" s="103"/>
      <c r="L138" s="221"/>
      <c r="M138" s="108"/>
      <c r="N138" s="109"/>
      <c r="O138" s="221"/>
      <c r="P138" s="107"/>
      <c r="Q138" s="103" t="s">
        <v>185</v>
      </c>
      <c r="R138" s="221">
        <v>1700</v>
      </c>
      <c r="S138" s="108"/>
    </row>
    <row r="139" spans="1:19" s="105" customFormat="1" ht="15.75" customHeight="1">
      <c r="A139" s="293"/>
      <c r="B139" s="103"/>
      <c r="C139" s="221"/>
      <c r="D139" s="108"/>
      <c r="E139" s="103"/>
      <c r="F139" s="221"/>
      <c r="G139" s="108"/>
      <c r="H139" s="109" t="s">
        <v>186</v>
      </c>
      <c r="I139" s="221">
        <v>150</v>
      </c>
      <c r="J139" s="107"/>
      <c r="K139" s="103"/>
      <c r="L139" s="221"/>
      <c r="M139" s="108"/>
      <c r="N139" s="109"/>
      <c r="O139" s="221"/>
      <c r="P139" s="107"/>
      <c r="Q139" s="103" t="s">
        <v>187</v>
      </c>
      <c r="R139" s="221">
        <v>2590</v>
      </c>
      <c r="S139" s="108"/>
    </row>
    <row r="140" spans="1:19" s="105" customFormat="1" ht="15.75" customHeight="1">
      <c r="A140" s="293"/>
      <c r="B140" s="103"/>
      <c r="C140" s="221"/>
      <c r="D140" s="108"/>
      <c r="E140" s="103"/>
      <c r="F140" s="221"/>
      <c r="G140" s="108"/>
      <c r="H140" s="109"/>
      <c r="I140" s="221"/>
      <c r="J140" s="107"/>
      <c r="K140" s="103"/>
      <c r="L140" s="221"/>
      <c r="M140" s="108"/>
      <c r="N140" s="109"/>
      <c r="O140" s="221"/>
      <c r="P140" s="107"/>
      <c r="Q140" s="195"/>
      <c r="R140" s="196"/>
      <c r="S140" s="108"/>
    </row>
    <row r="141" spans="1:19" s="105" customFormat="1" ht="15.75" customHeight="1">
      <c r="A141" s="293"/>
      <c r="B141" s="103"/>
      <c r="C141" s="221"/>
      <c r="D141" s="108"/>
      <c r="E141" s="103"/>
      <c r="F141" s="220"/>
      <c r="G141" s="108"/>
      <c r="H141" s="109"/>
      <c r="I141" s="221"/>
      <c r="J141" s="107"/>
      <c r="K141" s="103"/>
      <c r="L141" s="221"/>
      <c r="M141" s="108"/>
      <c r="N141" s="109"/>
      <c r="O141" s="220"/>
      <c r="P141" s="107"/>
      <c r="Q141" s="103"/>
      <c r="R141" s="106"/>
      <c r="S141" s="108"/>
    </row>
    <row r="142" spans="1:19" s="231" customFormat="1" ht="15.75" customHeight="1">
      <c r="A142" s="305"/>
      <c r="B142" s="222"/>
      <c r="C142" s="229"/>
      <c r="D142" s="150"/>
      <c r="E142" s="149"/>
      <c r="F142" s="229"/>
      <c r="G142" s="150"/>
      <c r="H142" s="146"/>
      <c r="I142" s="229"/>
      <c r="J142" s="148"/>
      <c r="K142" s="149"/>
      <c r="L142" s="229"/>
      <c r="M142" s="150"/>
      <c r="N142" s="230"/>
      <c r="O142" s="229"/>
      <c r="P142" s="148"/>
      <c r="Q142" s="149"/>
      <c r="R142" s="229"/>
      <c r="S142" s="150"/>
    </row>
    <row r="143" spans="1:19" s="235" customFormat="1" ht="15.75" customHeight="1" thickBot="1">
      <c r="A143" s="232">
        <f>R143+C143+F143+I143+L143+O143</f>
        <v>11530</v>
      </c>
      <c r="B143" s="154" t="s">
        <v>103</v>
      </c>
      <c r="C143" s="233">
        <f>SUM(C135:C142)</f>
        <v>1040</v>
      </c>
      <c r="D143" s="234">
        <f>SUM(D135:D142)</f>
        <v>0</v>
      </c>
      <c r="E143" s="154" t="s">
        <v>103</v>
      </c>
      <c r="F143" s="233">
        <f>SUM(F135:F142)</f>
        <v>0</v>
      </c>
      <c r="G143" s="234">
        <f>SUM(G135:G142)</f>
        <v>0</v>
      </c>
      <c r="H143" s="151" t="s">
        <v>103</v>
      </c>
      <c r="I143" s="233">
        <f>SUM(I135:I142)</f>
        <v>290</v>
      </c>
      <c r="J143" s="190">
        <f>SUM(J135:J142)</f>
        <v>0</v>
      </c>
      <c r="K143" s="154" t="s">
        <v>103</v>
      </c>
      <c r="L143" s="233">
        <f>SUM(L135:L142)</f>
        <v>0</v>
      </c>
      <c r="M143" s="234">
        <f>SUM(M135:M142)</f>
        <v>0</v>
      </c>
      <c r="N143" s="151" t="s">
        <v>103</v>
      </c>
      <c r="O143" s="233">
        <f>SUM(O135:O142)</f>
        <v>500</v>
      </c>
      <c r="P143" s="190">
        <f>SUM(P135:P142)</f>
        <v>0</v>
      </c>
      <c r="Q143" s="154" t="s">
        <v>103</v>
      </c>
      <c r="R143" s="233">
        <f>SUM(R135:R142)</f>
        <v>9700</v>
      </c>
      <c r="S143" s="234">
        <f>SUM(S135:S142)</f>
        <v>0</v>
      </c>
    </row>
    <row r="144" spans="1:19" s="236" customFormat="1" ht="15.75" customHeight="1">
      <c r="A144" s="304" t="s">
        <v>188</v>
      </c>
      <c r="B144" s="143"/>
      <c r="C144" s="228"/>
      <c r="D144" s="144"/>
      <c r="E144" s="143"/>
      <c r="F144" s="228"/>
      <c r="G144" s="144"/>
      <c r="H144" s="140"/>
      <c r="I144" s="228"/>
      <c r="J144" s="142"/>
      <c r="K144" s="143"/>
      <c r="L144" s="228"/>
      <c r="M144" s="144"/>
      <c r="N144" s="140"/>
      <c r="O144" s="228"/>
      <c r="P144" s="142"/>
      <c r="Q144" s="143" t="s">
        <v>189</v>
      </c>
      <c r="R144" s="228">
        <v>1790</v>
      </c>
      <c r="S144" s="144"/>
    </row>
    <row r="145" spans="1:19" s="236" customFormat="1" ht="15.75" customHeight="1">
      <c r="A145" s="293"/>
      <c r="B145" s="103"/>
      <c r="C145" s="221"/>
      <c r="D145" s="108"/>
      <c r="E145" s="103"/>
      <c r="F145" s="220"/>
      <c r="G145" s="108"/>
      <c r="H145" s="109"/>
      <c r="I145" s="221"/>
      <c r="J145" s="107"/>
      <c r="K145" s="103"/>
      <c r="L145" s="221"/>
      <c r="M145" s="108"/>
      <c r="N145" s="109"/>
      <c r="O145" s="221"/>
      <c r="P145" s="107"/>
      <c r="Q145" s="103" t="s">
        <v>190</v>
      </c>
      <c r="R145" s="221">
        <v>1880</v>
      </c>
      <c r="S145" s="108"/>
    </row>
    <row r="146" spans="1:19" s="236" customFormat="1" ht="15.75" customHeight="1">
      <c r="A146" s="293"/>
      <c r="B146" s="103"/>
      <c r="C146" s="221"/>
      <c r="D146" s="108"/>
      <c r="E146" s="103"/>
      <c r="F146" s="221"/>
      <c r="G146" s="108"/>
      <c r="H146" s="109" t="s">
        <v>191</v>
      </c>
      <c r="I146" s="221">
        <v>100</v>
      </c>
      <c r="J146" s="107"/>
      <c r="K146" s="103"/>
      <c r="L146" s="221"/>
      <c r="M146" s="108"/>
      <c r="N146" s="109"/>
      <c r="O146" s="221"/>
      <c r="P146" s="107"/>
      <c r="Q146" s="103" t="s">
        <v>192</v>
      </c>
      <c r="R146" s="221">
        <v>2460</v>
      </c>
      <c r="S146" s="108"/>
    </row>
    <row r="147" spans="1:19" s="236" customFormat="1" ht="15.75" customHeight="1">
      <c r="A147" s="293"/>
      <c r="B147" s="219"/>
      <c r="C147" s="221"/>
      <c r="D147" s="108"/>
      <c r="E147" s="103"/>
      <c r="F147" s="221"/>
      <c r="G147" s="108"/>
      <c r="H147" s="109" t="s">
        <v>193</v>
      </c>
      <c r="I147" s="221">
        <v>320</v>
      </c>
      <c r="J147" s="107"/>
      <c r="K147" s="103"/>
      <c r="L147" s="221"/>
      <c r="M147" s="108"/>
      <c r="N147" s="109"/>
      <c r="O147" s="221"/>
      <c r="P147" s="107"/>
      <c r="Q147" s="103" t="s">
        <v>194</v>
      </c>
      <c r="R147" s="221">
        <v>2580</v>
      </c>
      <c r="S147" s="108"/>
    </row>
    <row r="148" spans="1:19" s="237" customFormat="1" ht="15.75" customHeight="1">
      <c r="A148" s="293"/>
      <c r="B148" s="149"/>
      <c r="C148" s="229"/>
      <c r="D148" s="150"/>
      <c r="E148" s="149"/>
      <c r="F148" s="229"/>
      <c r="G148" s="150"/>
      <c r="H148" s="146"/>
      <c r="I148" s="229"/>
      <c r="J148" s="148"/>
      <c r="K148" s="149"/>
      <c r="L148" s="229"/>
      <c r="M148" s="150"/>
      <c r="N148" s="146"/>
      <c r="O148" s="229"/>
      <c r="P148" s="148"/>
      <c r="Q148" s="149"/>
      <c r="R148" s="147"/>
      <c r="S148" s="150"/>
    </row>
    <row r="149" spans="1:19" s="238" customFormat="1" ht="15.75" customHeight="1" thickBot="1">
      <c r="A149" s="232">
        <f>R149+C149+F149+I149+L149+O149</f>
        <v>9130</v>
      </c>
      <c r="B149" s="154" t="s">
        <v>103</v>
      </c>
      <c r="C149" s="233">
        <f>SUM(C144:C148)</f>
        <v>0</v>
      </c>
      <c r="D149" s="234">
        <f>SUM(D144:D148)</f>
        <v>0</v>
      </c>
      <c r="E149" s="154" t="s">
        <v>103</v>
      </c>
      <c r="F149" s="233">
        <f>SUM(F144:F148)</f>
        <v>0</v>
      </c>
      <c r="G149" s="234">
        <f>SUM(G144:G148)</f>
        <v>0</v>
      </c>
      <c r="H149" s="151" t="s">
        <v>103</v>
      </c>
      <c r="I149" s="233">
        <f>SUM(I144:I148)</f>
        <v>420</v>
      </c>
      <c r="J149" s="190">
        <f>SUM(J144:J148)</f>
        <v>0</v>
      </c>
      <c r="K149" s="154" t="s">
        <v>103</v>
      </c>
      <c r="L149" s="233">
        <f>SUM(L144:L148)</f>
        <v>0</v>
      </c>
      <c r="M149" s="234">
        <f>SUM(M144:M148)</f>
        <v>0</v>
      </c>
      <c r="N149" s="151" t="s">
        <v>103</v>
      </c>
      <c r="O149" s="233">
        <f>SUM(O144:O148)</f>
        <v>0</v>
      </c>
      <c r="P149" s="190">
        <f>SUM(P144:P148)</f>
        <v>0</v>
      </c>
      <c r="Q149" s="154" t="s">
        <v>103</v>
      </c>
      <c r="R149" s="233">
        <f>SUM(R144:R148)</f>
        <v>8710</v>
      </c>
      <c r="S149" s="234">
        <f>SUM(S144:S148)</f>
        <v>0</v>
      </c>
    </row>
    <row r="150" spans="1:19" s="236" customFormat="1" ht="15.75" customHeight="1">
      <c r="A150" s="289" t="s">
        <v>195</v>
      </c>
      <c r="B150" s="143"/>
      <c r="C150" s="228"/>
      <c r="D150" s="144"/>
      <c r="E150" s="143"/>
      <c r="F150" s="239"/>
      <c r="G150" s="144"/>
      <c r="H150" s="109" t="s">
        <v>197</v>
      </c>
      <c r="I150" s="221">
        <v>250</v>
      </c>
      <c r="J150" s="142"/>
      <c r="K150" s="143"/>
      <c r="L150" s="240"/>
      <c r="M150" s="144"/>
      <c r="N150" s="140"/>
      <c r="O150" s="240"/>
      <c r="P150" s="241"/>
      <c r="Q150" s="192" t="s">
        <v>196</v>
      </c>
      <c r="R150" s="272">
        <v>1460</v>
      </c>
      <c r="S150" s="144"/>
    </row>
    <row r="151" spans="1:19" s="236" customFormat="1" ht="15.75" customHeight="1">
      <c r="A151" s="290"/>
      <c r="B151" s="103"/>
      <c r="C151" s="221"/>
      <c r="D151" s="108"/>
      <c r="E151" s="103"/>
      <c r="F151" s="220"/>
      <c r="G151" s="108"/>
      <c r="H151" s="109"/>
      <c r="I151" s="221"/>
      <c r="J151" s="107"/>
      <c r="K151" s="103"/>
      <c r="L151" s="242"/>
      <c r="M151" s="108"/>
      <c r="N151" s="109"/>
      <c r="O151" s="242"/>
      <c r="P151" s="104"/>
      <c r="Q151" s="265" t="s">
        <v>198</v>
      </c>
      <c r="R151" s="243">
        <v>3270</v>
      </c>
      <c r="S151" s="108"/>
    </row>
    <row r="152" spans="1:19" s="236" customFormat="1" ht="15.75" customHeight="1">
      <c r="A152" s="290"/>
      <c r="B152" s="103"/>
      <c r="C152" s="221"/>
      <c r="D152" s="108"/>
      <c r="E152" s="103"/>
      <c r="F152" s="220"/>
      <c r="G152" s="108"/>
      <c r="H152" s="109"/>
      <c r="I152" s="221"/>
      <c r="J152" s="107"/>
      <c r="K152" s="103"/>
      <c r="L152" s="242"/>
      <c r="M152" s="108"/>
      <c r="N152" s="109"/>
      <c r="O152" s="242"/>
      <c r="P152" s="104"/>
      <c r="Q152" s="194" t="s">
        <v>199</v>
      </c>
      <c r="R152" s="269" t="s">
        <v>261</v>
      </c>
      <c r="S152" s="108"/>
    </row>
    <row r="153" spans="1:19" s="236" customFormat="1" ht="15.75" customHeight="1">
      <c r="A153" s="290"/>
      <c r="B153" s="103"/>
      <c r="C153" s="221"/>
      <c r="D153" s="108"/>
      <c r="E153" s="103"/>
      <c r="F153" s="221"/>
      <c r="G153" s="108"/>
      <c r="H153" s="109"/>
      <c r="I153" s="221">
        <v>0</v>
      </c>
      <c r="J153" s="107"/>
      <c r="K153" s="103"/>
      <c r="L153" s="242"/>
      <c r="M153" s="108"/>
      <c r="N153" s="109"/>
      <c r="O153" s="242"/>
      <c r="P153" s="104"/>
      <c r="Q153" s="194"/>
      <c r="R153" s="243"/>
      <c r="S153" s="108"/>
    </row>
    <row r="154" spans="1:19" s="236" customFormat="1" ht="15.75" customHeight="1">
      <c r="A154" s="290"/>
      <c r="B154" s="149"/>
      <c r="C154" s="229"/>
      <c r="D154" s="150"/>
      <c r="E154" s="149"/>
      <c r="F154" s="229"/>
      <c r="G154" s="150"/>
      <c r="H154" s="146"/>
      <c r="I154" s="229"/>
      <c r="J154" s="148"/>
      <c r="K154" s="149"/>
      <c r="L154" s="244"/>
      <c r="M154" s="150"/>
      <c r="N154" s="146"/>
      <c r="O154" s="244"/>
      <c r="P154" s="245"/>
      <c r="Q154" s="149"/>
      <c r="R154" s="229"/>
      <c r="S154" s="150"/>
    </row>
    <row r="155" spans="1:19" s="238" customFormat="1" ht="15.75" customHeight="1" thickBot="1">
      <c r="A155" s="232">
        <f>R155+C155+F155+I155+L155+O155</f>
        <v>4980</v>
      </c>
      <c r="B155" s="154" t="s">
        <v>103</v>
      </c>
      <c r="C155" s="233">
        <f>SUM(C150:C154)</f>
        <v>0</v>
      </c>
      <c r="D155" s="234">
        <f>SUM(D150:D154)</f>
        <v>0</v>
      </c>
      <c r="E155" s="154" t="s">
        <v>103</v>
      </c>
      <c r="F155" s="233">
        <f>SUM(F150:F154)</f>
        <v>0</v>
      </c>
      <c r="G155" s="234">
        <f>SUM(G150:G154)</f>
        <v>0</v>
      </c>
      <c r="H155" s="151" t="s">
        <v>103</v>
      </c>
      <c r="I155" s="233">
        <f>SUM(I150:I154)</f>
        <v>250</v>
      </c>
      <c r="J155" s="190">
        <f>SUM(J150:J154)</f>
        <v>0</v>
      </c>
      <c r="K155" s="154" t="s">
        <v>103</v>
      </c>
      <c r="L155" s="233">
        <f>SUM(L150:L154)</f>
        <v>0</v>
      </c>
      <c r="M155" s="234">
        <f>SUM(M150:M154)</f>
        <v>0</v>
      </c>
      <c r="N155" s="151" t="s">
        <v>103</v>
      </c>
      <c r="O155" s="233">
        <f>SUM(O150:O154)</f>
        <v>0</v>
      </c>
      <c r="P155" s="190">
        <f>SUM(P150:P154)</f>
        <v>0</v>
      </c>
      <c r="Q155" s="154" t="s">
        <v>103</v>
      </c>
      <c r="R155" s="233">
        <f>SUM(R150:R154)</f>
        <v>4730</v>
      </c>
      <c r="S155" s="234">
        <f>SUM(S150:S154)</f>
        <v>0</v>
      </c>
    </row>
    <row r="156" spans="1:19" s="236" customFormat="1" ht="15" customHeight="1">
      <c r="A156" s="291" t="s">
        <v>200</v>
      </c>
      <c r="B156" s="185"/>
      <c r="C156" s="246"/>
      <c r="D156" s="178"/>
      <c r="E156" s="185"/>
      <c r="F156" s="246"/>
      <c r="G156" s="178"/>
      <c r="H156" s="174" t="s">
        <v>201</v>
      </c>
      <c r="I156" s="246">
        <v>150</v>
      </c>
      <c r="J156" s="247"/>
      <c r="K156" s="185"/>
      <c r="L156" s="246"/>
      <c r="M156" s="178"/>
      <c r="N156" s="174"/>
      <c r="O156" s="246"/>
      <c r="P156" s="175"/>
      <c r="Q156" s="185" t="s">
        <v>202</v>
      </c>
      <c r="R156" s="246">
        <v>1850</v>
      </c>
      <c r="S156" s="248"/>
    </row>
    <row r="157" spans="1:19" s="237" customFormat="1" ht="15" customHeight="1">
      <c r="A157" s="292"/>
      <c r="B157" s="249"/>
      <c r="C157" s="250"/>
      <c r="D157" s="251"/>
      <c r="E157" s="149"/>
      <c r="F157" s="229"/>
      <c r="G157" s="150"/>
      <c r="H157" s="146"/>
      <c r="I157" s="229"/>
      <c r="J157" s="148"/>
      <c r="K157" s="149"/>
      <c r="L157" s="229"/>
      <c r="M157" s="150"/>
      <c r="N157" s="146"/>
      <c r="O157" s="229"/>
      <c r="P157" s="148"/>
      <c r="Q157" s="149" t="s">
        <v>203</v>
      </c>
      <c r="R157" s="229">
        <v>1590</v>
      </c>
      <c r="S157" s="252"/>
    </row>
    <row r="158" spans="1:19" s="238" customFormat="1" ht="15" customHeight="1" thickBot="1">
      <c r="A158" s="232">
        <f>R158+C158+F158+I158+L158+O158</f>
        <v>3590</v>
      </c>
      <c r="B158" s="154" t="s">
        <v>103</v>
      </c>
      <c r="C158" s="233">
        <f>SUM(C156:C157)</f>
        <v>0</v>
      </c>
      <c r="D158" s="234">
        <f>SUM(D156:D157)</f>
        <v>0</v>
      </c>
      <c r="E158" s="154" t="s">
        <v>103</v>
      </c>
      <c r="F158" s="233">
        <f>SUM(F156:F157)</f>
        <v>0</v>
      </c>
      <c r="G158" s="234">
        <f>SUM(G156:G157)</f>
        <v>0</v>
      </c>
      <c r="H158" s="151" t="s">
        <v>103</v>
      </c>
      <c r="I158" s="233">
        <f>SUM(I156:I157)</f>
        <v>150</v>
      </c>
      <c r="J158" s="190">
        <f>SUM(J156:J157)</f>
        <v>0</v>
      </c>
      <c r="K158" s="154" t="s">
        <v>103</v>
      </c>
      <c r="L158" s="233">
        <f>SUM(L156:L157)</f>
        <v>0</v>
      </c>
      <c r="M158" s="234">
        <f>SUM(M156:M157)</f>
        <v>0</v>
      </c>
      <c r="N158" s="151" t="s">
        <v>103</v>
      </c>
      <c r="O158" s="233">
        <f>SUM(O156:O157)</f>
        <v>0</v>
      </c>
      <c r="P158" s="190">
        <f>SUM(P156:P157)</f>
        <v>0</v>
      </c>
      <c r="Q158" s="154" t="s">
        <v>103</v>
      </c>
      <c r="R158" s="233">
        <f>SUM(R156:R157)</f>
        <v>3440</v>
      </c>
      <c r="S158" s="234">
        <f>SUM(S156:S157)</f>
        <v>0</v>
      </c>
    </row>
    <row r="159" spans="1:19" s="236" customFormat="1" ht="15" customHeight="1">
      <c r="A159" s="290" t="s">
        <v>247</v>
      </c>
      <c r="B159" s="99"/>
      <c r="C159" s="253"/>
      <c r="D159" s="100"/>
      <c r="E159" s="99"/>
      <c r="F159" s="253"/>
      <c r="G159" s="100"/>
      <c r="H159" s="101"/>
      <c r="I159" s="254"/>
      <c r="J159" s="98"/>
      <c r="K159" s="255"/>
      <c r="L159" s="253"/>
      <c r="M159" s="100"/>
      <c r="N159" s="256"/>
      <c r="O159" s="253"/>
      <c r="P159" s="98"/>
      <c r="Q159" s="99" t="s">
        <v>204</v>
      </c>
      <c r="R159" s="253">
        <v>920</v>
      </c>
      <c r="S159" s="248"/>
    </row>
    <row r="160" spans="1:19" s="236" customFormat="1" ht="15" customHeight="1">
      <c r="A160" s="293"/>
      <c r="B160" s="103" t="s">
        <v>205</v>
      </c>
      <c r="C160" s="220" t="s">
        <v>66</v>
      </c>
      <c r="D160" s="108"/>
      <c r="E160" s="103"/>
      <c r="F160" s="221"/>
      <c r="G160" s="108"/>
      <c r="H160" s="109"/>
      <c r="I160" s="220"/>
      <c r="J160" s="107"/>
      <c r="K160" s="103"/>
      <c r="L160" s="221"/>
      <c r="M160" s="108"/>
      <c r="N160" s="257"/>
      <c r="O160" s="221"/>
      <c r="P160" s="107"/>
      <c r="Q160" s="103" t="s">
        <v>206</v>
      </c>
      <c r="R160" s="221">
        <v>1840</v>
      </c>
      <c r="S160" s="247"/>
    </row>
    <row r="161" spans="1:19" s="236" customFormat="1" ht="15" customHeight="1">
      <c r="A161" s="293"/>
      <c r="B161" s="103"/>
      <c r="C161" s="221"/>
      <c r="D161" s="108"/>
      <c r="E161" s="103"/>
      <c r="F161" s="221"/>
      <c r="G161" s="108"/>
      <c r="H161" s="109"/>
      <c r="I161" s="221"/>
      <c r="J161" s="107"/>
      <c r="K161" s="103"/>
      <c r="L161" s="221"/>
      <c r="M161" s="108"/>
      <c r="N161" s="257"/>
      <c r="O161" s="221"/>
      <c r="P161" s="107"/>
      <c r="Q161" s="103" t="s">
        <v>207</v>
      </c>
      <c r="R161" s="221">
        <v>2020</v>
      </c>
      <c r="S161" s="247"/>
    </row>
    <row r="162" spans="1:19" s="236" customFormat="1" ht="15" customHeight="1">
      <c r="A162" s="293"/>
      <c r="B162" s="103"/>
      <c r="C162" s="221"/>
      <c r="D162" s="108"/>
      <c r="E162" s="103"/>
      <c r="F162" s="221"/>
      <c r="G162" s="108"/>
      <c r="H162" s="109"/>
      <c r="I162" s="221"/>
      <c r="J162" s="107"/>
      <c r="K162" s="103"/>
      <c r="L162" s="221"/>
      <c r="M162" s="108"/>
      <c r="N162" s="257"/>
      <c r="O162" s="221"/>
      <c r="P162" s="107"/>
      <c r="Q162" s="103"/>
      <c r="R162" s="258"/>
      <c r="S162" s="108"/>
    </row>
    <row r="163" spans="1:19" s="236" customFormat="1" ht="15" customHeight="1">
      <c r="A163" s="293"/>
      <c r="B163" s="103" t="s">
        <v>249</v>
      </c>
      <c r="C163" s="221">
        <v>340</v>
      </c>
      <c r="D163" s="108"/>
      <c r="E163" s="103" t="s">
        <v>249</v>
      </c>
      <c r="F163" s="221">
        <v>400</v>
      </c>
      <c r="G163" s="247"/>
      <c r="H163" s="109" t="s">
        <v>250</v>
      </c>
      <c r="I163" s="221">
        <v>80</v>
      </c>
      <c r="J163" s="247"/>
      <c r="K163" s="103"/>
      <c r="L163" s="221"/>
      <c r="M163" s="108"/>
      <c r="N163" s="109" t="s">
        <v>249</v>
      </c>
      <c r="O163" s="221">
        <v>250</v>
      </c>
      <c r="P163" s="247"/>
      <c r="Q163" s="103" t="s">
        <v>208</v>
      </c>
      <c r="R163" s="221">
        <v>2460</v>
      </c>
      <c r="S163" s="247"/>
    </row>
    <row r="164" spans="1:19" s="236" customFormat="1" ht="15" customHeight="1">
      <c r="A164" s="293"/>
      <c r="B164" s="149"/>
      <c r="C164" s="229"/>
      <c r="D164" s="150"/>
      <c r="E164" s="149"/>
      <c r="F164" s="229"/>
      <c r="G164" s="150"/>
      <c r="H164" s="149"/>
      <c r="I164" s="229"/>
      <c r="J164" s="148"/>
      <c r="K164" s="222"/>
      <c r="L164" s="229"/>
      <c r="M164" s="150"/>
      <c r="N164" s="149"/>
      <c r="O164" s="229"/>
      <c r="P164" s="148"/>
      <c r="Q164" s="149" t="s">
        <v>209</v>
      </c>
      <c r="R164" s="229">
        <v>950</v>
      </c>
      <c r="S164" s="247"/>
    </row>
    <row r="165" spans="1:19" s="238" customFormat="1" ht="15" customHeight="1" thickBot="1">
      <c r="A165" s="232">
        <f>R165+C165+F165+I165+L165+O165</f>
        <v>9260</v>
      </c>
      <c r="B165" s="154" t="s">
        <v>103</v>
      </c>
      <c r="C165" s="233">
        <f>SUM(C159:C164)</f>
        <v>340</v>
      </c>
      <c r="D165" s="234">
        <f>SUM(D159:D164)</f>
        <v>0</v>
      </c>
      <c r="E165" s="154" t="s">
        <v>103</v>
      </c>
      <c r="F165" s="233">
        <f>SUM(F159:F164)</f>
        <v>400</v>
      </c>
      <c r="G165" s="234">
        <f>SUM(G159:G164)</f>
        <v>0</v>
      </c>
      <c r="H165" s="151" t="s">
        <v>103</v>
      </c>
      <c r="I165" s="233">
        <f>SUM(I159:I164)</f>
        <v>80</v>
      </c>
      <c r="J165" s="190">
        <f>SUM(J159:J164)</f>
        <v>0</v>
      </c>
      <c r="K165" s="154" t="s">
        <v>103</v>
      </c>
      <c r="L165" s="233">
        <f>SUM(L159:L164)</f>
        <v>0</v>
      </c>
      <c r="M165" s="234">
        <f>SUM(M159:M164)</f>
        <v>0</v>
      </c>
      <c r="N165" s="151" t="s">
        <v>103</v>
      </c>
      <c r="O165" s="233">
        <f>SUM(O159:O164)</f>
        <v>250</v>
      </c>
      <c r="P165" s="190">
        <f>SUM(P159:P164)</f>
        <v>0</v>
      </c>
      <c r="Q165" s="154" t="s">
        <v>103</v>
      </c>
      <c r="R165" s="233">
        <f>SUM(R159:R164)</f>
        <v>8190</v>
      </c>
      <c r="S165" s="234">
        <f>SUM(S159:S164)</f>
        <v>0</v>
      </c>
    </row>
    <row r="166" spans="1:19" s="201" customFormat="1" ht="15.75" customHeight="1" thickBot="1">
      <c r="A166" s="198" t="s">
        <v>135</v>
      </c>
      <c r="B166" s="199"/>
      <c r="C166" s="200"/>
      <c r="D166" s="200"/>
      <c r="E166" s="199"/>
      <c r="F166" s="200"/>
      <c r="G166" s="200"/>
      <c r="H166" s="199"/>
      <c r="I166" s="200"/>
      <c r="J166" s="200"/>
      <c r="K166" s="199"/>
      <c r="L166" s="200"/>
      <c r="M166" s="200"/>
      <c r="N166" s="199"/>
      <c r="O166" s="200"/>
      <c r="P166" s="200"/>
      <c r="Q166" s="199"/>
      <c r="R166" s="200"/>
      <c r="S166" s="200"/>
    </row>
    <row r="167" spans="1:19" s="207" customFormat="1" ht="15" customHeight="1">
      <c r="A167" s="202">
        <f>R167+C167+F167+I167+L167+O167</f>
        <v>38490</v>
      </c>
      <c r="B167" s="203" t="s">
        <v>136</v>
      </c>
      <c r="C167" s="259">
        <f>C155+C149+C143+C158+C165</f>
        <v>1380</v>
      </c>
      <c r="D167" s="260">
        <f>D155+D149+D143+D158+D165</f>
        <v>0</v>
      </c>
      <c r="E167" s="203" t="s">
        <v>136</v>
      </c>
      <c r="F167" s="259">
        <f>F155+F149+F143+F158+F165</f>
        <v>400</v>
      </c>
      <c r="G167" s="260">
        <f>G155+G149+G143+G158+G165</f>
        <v>0</v>
      </c>
      <c r="H167" s="203" t="s">
        <v>136</v>
      </c>
      <c r="I167" s="259">
        <f>I155+I149+I143+I158+I165</f>
        <v>1190</v>
      </c>
      <c r="J167" s="260">
        <f>J155+J149+J143+J158+J165</f>
        <v>0</v>
      </c>
      <c r="K167" s="203" t="s">
        <v>136</v>
      </c>
      <c r="L167" s="259">
        <f>L155+L149+L143+L158+L165</f>
        <v>0</v>
      </c>
      <c r="M167" s="260">
        <f>M155+M149+M143+M158+M165</f>
        <v>0</v>
      </c>
      <c r="N167" s="203" t="s">
        <v>136</v>
      </c>
      <c r="O167" s="259">
        <f>O155+O149+O143+O158+O165</f>
        <v>750</v>
      </c>
      <c r="P167" s="260">
        <f>P155+P149+P143+P158+P165</f>
        <v>0</v>
      </c>
      <c r="Q167" s="203" t="s">
        <v>136</v>
      </c>
      <c r="R167" s="259">
        <f>R155+R149+R143+R158+R165</f>
        <v>34770</v>
      </c>
      <c r="S167" s="260">
        <f>S155+S149+S143+S158+S165</f>
        <v>0</v>
      </c>
    </row>
    <row r="168" spans="1:19" s="201" customFormat="1" ht="13.5">
      <c r="A168" s="198" t="s">
        <v>210</v>
      </c>
      <c r="B168" s="199"/>
      <c r="C168" s="200"/>
      <c r="D168" s="200"/>
      <c r="E168" s="199"/>
      <c r="F168" s="200"/>
      <c r="G168" s="200"/>
      <c r="H168" s="199"/>
      <c r="I168" s="200"/>
      <c r="J168" s="200"/>
      <c r="K168" s="199"/>
      <c r="L168" s="200"/>
      <c r="M168" s="200"/>
      <c r="N168" s="199"/>
      <c r="O168" s="200"/>
      <c r="P168" s="200"/>
      <c r="Q168" s="199"/>
      <c r="R168" s="200"/>
      <c r="S168" s="200"/>
    </row>
    <row r="169" spans="1:19" s="238" customFormat="1" ht="15" customHeight="1">
      <c r="A169" s="202">
        <f>R169+C169+F169+I169+L169+O169</f>
        <v>205300</v>
      </c>
      <c r="B169" s="261" t="s">
        <v>50</v>
      </c>
      <c r="C169" s="204">
        <f>C167+C125+C86+C47</f>
        <v>8580</v>
      </c>
      <c r="D169" s="205">
        <f>D167+D125+D86+D47</f>
        <v>0</v>
      </c>
      <c r="E169" s="261" t="s">
        <v>51</v>
      </c>
      <c r="F169" s="204">
        <f>F167+F125+F86+F47</f>
        <v>2290</v>
      </c>
      <c r="G169" s="205">
        <f>G167+G125+G86+G47</f>
        <v>0</v>
      </c>
      <c r="H169" s="261" t="s">
        <v>52</v>
      </c>
      <c r="I169" s="204">
        <f>I167+I125+I86+I47</f>
        <v>7320</v>
      </c>
      <c r="J169" s="205">
        <f>J167+J125+J86+J47</f>
        <v>0</v>
      </c>
      <c r="K169" s="203" t="s">
        <v>53</v>
      </c>
      <c r="L169" s="204">
        <f>L167+L125+L86+L47</f>
        <v>0</v>
      </c>
      <c r="M169" s="205">
        <f>M167+M125+M86+M47</f>
        <v>0</v>
      </c>
      <c r="N169" s="261" t="s">
        <v>54</v>
      </c>
      <c r="O169" s="204">
        <f>O167+O125+O86+O47</f>
        <v>6910</v>
      </c>
      <c r="P169" s="205">
        <f>P167+P125+P86+P47</f>
        <v>0</v>
      </c>
      <c r="Q169" s="261" t="s">
        <v>55</v>
      </c>
      <c r="R169" s="204">
        <f>R167+R125+R86+R47</f>
        <v>180200</v>
      </c>
      <c r="S169" s="205">
        <f>S167+S125+S86+S47</f>
        <v>0</v>
      </c>
    </row>
    <row r="170" spans="1:19" s="186" customFormat="1" ht="15.75" customHeight="1">
      <c r="A170" s="208" t="s">
        <v>104</v>
      </c>
      <c r="B170" s="83"/>
      <c r="C170" s="84"/>
      <c r="D170" s="84"/>
      <c r="E170" s="85"/>
      <c r="F170" s="84"/>
      <c r="G170" s="84"/>
      <c r="H170" s="85"/>
      <c r="I170" s="84"/>
      <c r="J170" s="84"/>
      <c r="K170" s="85"/>
      <c r="L170" s="84"/>
      <c r="M170" s="84"/>
      <c r="N170" s="85"/>
      <c r="O170" s="306" t="s">
        <v>105</v>
      </c>
      <c r="P170" s="306"/>
      <c r="Q170" s="306"/>
      <c r="R170" s="306"/>
      <c r="S170" s="306"/>
    </row>
    <row r="171" spans="1:19" s="186" customFormat="1" ht="15.75" customHeight="1">
      <c r="A171" s="212" t="s">
        <v>96</v>
      </c>
      <c r="B171" s="83"/>
      <c r="C171" s="84"/>
      <c r="D171" s="84"/>
      <c r="E171" s="85"/>
      <c r="F171" s="84"/>
      <c r="G171" s="84"/>
      <c r="H171" s="85"/>
      <c r="I171" s="84"/>
      <c r="J171" s="84"/>
      <c r="K171" s="85"/>
      <c r="L171" s="84"/>
      <c r="M171" s="84"/>
      <c r="N171" s="85"/>
      <c r="O171" s="266"/>
      <c r="P171" s="266"/>
      <c r="Q171" s="266"/>
      <c r="R171" s="266"/>
      <c r="S171" s="266"/>
    </row>
    <row r="172" spans="1:19" s="186" customFormat="1" ht="15.75" customHeight="1">
      <c r="A172" s="212" t="s">
        <v>211</v>
      </c>
      <c r="B172" s="83"/>
      <c r="C172" s="84"/>
      <c r="D172" s="84"/>
      <c r="E172" s="85"/>
      <c r="F172" s="84"/>
      <c r="G172" s="84"/>
      <c r="H172" s="85"/>
      <c r="I172" s="84"/>
      <c r="J172" s="84"/>
      <c r="K172" s="85"/>
      <c r="L172" s="84"/>
      <c r="M172" s="84"/>
      <c r="N172" s="85"/>
      <c r="O172" s="266"/>
      <c r="P172" s="266"/>
      <c r="Q172" s="266"/>
      <c r="R172" s="266"/>
      <c r="S172" s="266"/>
    </row>
  </sheetData>
  <sheetProtection password="EF88" sheet="1"/>
  <mergeCells count="106">
    <mergeCell ref="Q2:S2"/>
    <mergeCell ref="H3:J3"/>
    <mergeCell ref="K3:M3"/>
    <mergeCell ref="N3:O3"/>
    <mergeCell ref="A1:S1"/>
    <mergeCell ref="A2:B2"/>
    <mergeCell ref="C2:D2"/>
    <mergeCell ref="E2:F2"/>
    <mergeCell ref="H2:J2"/>
    <mergeCell ref="K2:M2"/>
    <mergeCell ref="N2:O2"/>
    <mergeCell ref="Q3:S3"/>
    <mergeCell ref="B5:D5"/>
    <mergeCell ref="E5:G5"/>
    <mergeCell ref="H5:J5"/>
    <mergeCell ref="K5:M5"/>
    <mergeCell ref="N5:P5"/>
    <mergeCell ref="Q5:S5"/>
    <mergeCell ref="A3:B3"/>
    <mergeCell ref="C3:D3"/>
    <mergeCell ref="E3:F3"/>
    <mergeCell ref="O48:S48"/>
    <mergeCell ref="A49:S49"/>
    <mergeCell ref="A50:B50"/>
    <mergeCell ref="C50:D50"/>
    <mergeCell ref="E50:F50"/>
    <mergeCell ref="H50:J50"/>
    <mergeCell ref="K50:M50"/>
    <mergeCell ref="N50:O50"/>
    <mergeCell ref="Q50:S50"/>
    <mergeCell ref="Q53:S53"/>
    <mergeCell ref="A51:B51"/>
    <mergeCell ref="C51:D51"/>
    <mergeCell ref="E51:F51"/>
    <mergeCell ref="H51:J51"/>
    <mergeCell ref="K51:M51"/>
    <mergeCell ref="N51:O51"/>
    <mergeCell ref="H91:J91"/>
    <mergeCell ref="K91:M91"/>
    <mergeCell ref="N91:O91"/>
    <mergeCell ref="Q91:S91"/>
    <mergeCell ref="Q51:S51"/>
    <mergeCell ref="B53:D53"/>
    <mergeCell ref="E53:G53"/>
    <mergeCell ref="H53:J53"/>
    <mergeCell ref="K53:M53"/>
    <mergeCell ref="N53:P53"/>
    <mergeCell ref="C92:D92"/>
    <mergeCell ref="E92:F92"/>
    <mergeCell ref="H92:J92"/>
    <mergeCell ref="K92:M92"/>
    <mergeCell ref="N92:O92"/>
    <mergeCell ref="O89:S89"/>
    <mergeCell ref="A90:S90"/>
    <mergeCell ref="A91:B91"/>
    <mergeCell ref="C91:D91"/>
    <mergeCell ref="E91:F91"/>
    <mergeCell ref="N130:O130"/>
    <mergeCell ref="Q130:S130"/>
    <mergeCell ref="Q92:S92"/>
    <mergeCell ref="B94:D94"/>
    <mergeCell ref="E94:G94"/>
    <mergeCell ref="H94:J94"/>
    <mergeCell ref="K94:M94"/>
    <mergeCell ref="N94:P94"/>
    <mergeCell ref="Q94:S94"/>
    <mergeCell ref="A92:B92"/>
    <mergeCell ref="H131:J131"/>
    <mergeCell ref="K131:M131"/>
    <mergeCell ref="N131:O131"/>
    <mergeCell ref="O126:S126"/>
    <mergeCell ref="A129:S129"/>
    <mergeCell ref="A130:B130"/>
    <mergeCell ref="C130:D130"/>
    <mergeCell ref="E130:F130"/>
    <mergeCell ref="H130:J130"/>
    <mergeCell ref="K130:M130"/>
    <mergeCell ref="Q131:S131"/>
    <mergeCell ref="B133:D133"/>
    <mergeCell ref="E133:G133"/>
    <mergeCell ref="H133:J133"/>
    <mergeCell ref="K133:M133"/>
    <mergeCell ref="N133:P133"/>
    <mergeCell ref="Q133:S133"/>
    <mergeCell ref="A131:B131"/>
    <mergeCell ref="C131:D131"/>
    <mergeCell ref="E131:F131"/>
    <mergeCell ref="O170:S170"/>
    <mergeCell ref="A5:A6"/>
    <mergeCell ref="A7:A46"/>
    <mergeCell ref="A53:A54"/>
    <mergeCell ref="A55:A58"/>
    <mergeCell ref="A60:A64"/>
    <mergeCell ref="A66:A67"/>
    <mergeCell ref="A69:A70"/>
    <mergeCell ref="A72:A83"/>
    <mergeCell ref="A94:A95"/>
    <mergeCell ref="A150:A154"/>
    <mergeCell ref="A156:A157"/>
    <mergeCell ref="A159:A164"/>
    <mergeCell ref="A96:A100"/>
    <mergeCell ref="A102:A109"/>
    <mergeCell ref="A111:A122"/>
    <mergeCell ref="A133:A134"/>
    <mergeCell ref="A135:A142"/>
    <mergeCell ref="A144:A148"/>
  </mergeCells>
  <conditionalFormatting sqref="S58">
    <cfRule type="cellIs" priority="1" dxfId="4" operator="greaterThan" stopIfTrue="1">
      <formula>R58</formula>
    </cfRule>
    <cfRule type="expression" priority="2" dxfId="4" stopIfTrue="1">
      <formula>MOD(S58,10)&gt;0</formula>
    </cfRule>
  </conditionalFormatting>
  <conditionalFormatting sqref="D7:D14 G7:G9 J7:J13 P7:P13 S55:S57 P55 J55 G55 D55 D60 J60 S60:S64 S66 J66 D72 J72:J73 P72 S72:S83 S69:S70 S96:S100 G152 J96:J100 G97:G98 D96 D99:D100 D102:D103 G102 J102:J103 P102:P103 S102:S109 S111:S122 M114 J111 J114:J115 J118 J120 G114 G120 D111 D114:D115 D135 G141 J135 J139 J141 P135 P141 S135:S142 S144:S148 S150:S153 S156:S157 S159:S164 P163:P164 J146:J147 J150 J152 J156 J159:J160 J163:J164 G163:G164 D163:D164 D160 D150 G150 P96:P97 P99:P100 S7:S44 S46">
    <cfRule type="cellIs" priority="3" dxfId="4" operator="greaterThan" stopIfTrue="1">
      <formula>C7</formula>
    </cfRule>
    <cfRule type="expression" priority="4" dxfId="4" stopIfTrue="1">
      <formula>MOD(D7,10)&gt;0</formula>
    </cfRule>
  </conditionalFormatting>
  <dataValidations count="3">
    <dataValidation type="whole" showInputMessage="1" showErrorMessage="1" errorTitle="部数オーバー" error="ﾌﾙ部数以上です" sqref="S45 G65 S65 G67 M67 P67 G69 J69 M69 P69 G96 P98 M102 J140 G142 J142 J145 D147 J148 P150 G151 J151 D20:D46 D56:D58 D64:D65 G18:G46 G56:G58 G72:G83 G99:G100 G136:G140 G144:G148 G153:G154 J20:J46 J56:J58 J64:J65 J74:J83 J136:J138 J153:J154 M17:M46 M56:M58 M64:M65 M72:M83 M96:M100 M104:M109 M141:M142 M144:M148 M150:M154 M161:M163 P35:P46 P56:P58 P64:P65 P104:P109 R27:R34 R7">
      <formula1>0</formula1>
      <formula2>R45</formula2>
    </dataValidation>
    <dataValidation errorStyle="warning" type="custom" allowBlank="1" showInputMessage="1" showErrorMessage="1" errorTitle="入力が正しくありません！" error="入力された部数が、フル部数オーバーもしくは10部単位の部数になっておりません。&#10;5部単位入力が必要な方の場合は、[はい]を選択して作業を続けて下さい。" sqref="S46 D55 G55 J55 P55 D60 J60 J66 S66 D72 P72 D96 G102 D111 J111 G114 M114 J118 G120 J120 D135 J135 P135 J139 G141 J141 P141 D150 G150 J150 G152 J152 J156 S156:S157 D160 G163:G164 J163:J164 P163:P164 S159:S164 D7:D14 D99:D100 D102:D103 D114:D115 D163:D164 G7:G9 G97:G98 J7:J13 J72:J73 J96:J100 J102:J103 J114:J115 J146:J147 J159:J160 P7:P13 P96:P97 P99:P100 P102:P103 S7:S44 S55:S58 S60:S64 S69:S70 S72:S83 S96:S100 S102:S109 S111:S122 S135:S142 S144:S148 S150:S153">
      <formula1>AND(IF(R46&lt;S46,FALSE,TRUE),IF(MOD(S46,10)&gt;0,FALSE,TRUE))</formula1>
    </dataValidation>
    <dataValidation allowBlank="1" showInputMessage="1" showErrorMessage="1" imeMode="on" sqref="B65 H65 K65 N65 Q65 G60:G64 E60:F65"/>
  </dataValidations>
  <printOptions horizontalCentered="1" verticalCentered="1"/>
  <pageMargins left="0.4724409448818898" right="0.1968503937007874" top="0.1968503937007874" bottom="0.1968503937007874" header="0.15748031496062992" footer="0.1968503937007874"/>
  <pageSetup horizontalDpi="600" verticalDpi="600" orientation="landscape" paperSize="9" scale="82" r:id="rId3"/>
  <rowBreaks count="3" manualBreakCount="3">
    <brk id="48" max="18" man="1"/>
    <brk id="89" max="255" man="1"/>
    <brk id="128" max="18" man="1"/>
  </rowBreaks>
  <legacyDrawing r:id="rId2"/>
</worksheet>
</file>

<file path=xl/worksheets/sheet3.xml><?xml version="1.0" encoding="utf-8"?>
<worksheet xmlns="http://schemas.openxmlformats.org/spreadsheetml/2006/main" xmlns:r="http://schemas.openxmlformats.org/officeDocument/2006/relationships">
  <dimension ref="A1:R30"/>
  <sheetViews>
    <sheetView showZeros="0" zoomScalePageLayoutView="0" workbookViewId="0" topLeftCell="A1">
      <selection activeCell="F23" sqref="F23"/>
    </sheetView>
  </sheetViews>
  <sheetFormatPr defaultColWidth="8.796875" defaultRowHeight="15" customHeight="1"/>
  <cols>
    <col min="1" max="1" width="11.59765625" style="1" customWidth="1"/>
    <col min="2" max="2" width="6.59765625" style="1" customWidth="1"/>
    <col min="3" max="3" width="7.5" style="1" customWidth="1"/>
    <col min="4" max="4" width="6.59765625" style="1" customWidth="1"/>
    <col min="5" max="5" width="7.19921875" style="1" customWidth="1"/>
    <col min="6" max="6" width="6.59765625" style="1" customWidth="1"/>
    <col min="7" max="7" width="7.09765625" style="1" customWidth="1"/>
    <col min="8" max="8" width="6.59765625" style="1" customWidth="1"/>
    <col min="9" max="9" width="7.5" style="1" customWidth="1"/>
    <col min="10" max="10" width="6.59765625" style="1" customWidth="1"/>
    <col min="11" max="11" width="7.5" style="1" customWidth="1"/>
    <col min="12" max="12" width="6.59765625" style="1" customWidth="1"/>
    <col min="13" max="13" width="7.3984375" style="1" customWidth="1"/>
    <col min="14" max="15" width="6.59765625" style="1" customWidth="1"/>
    <col min="16" max="17" width="3.59765625" style="1" customWidth="1"/>
    <col min="18" max="18" width="13.09765625" style="1" customWidth="1"/>
    <col min="19" max="19" width="9" style="1" bestFit="1" customWidth="1"/>
    <col min="20" max="16384" width="9" style="1" customWidth="1"/>
  </cols>
  <sheetData>
    <row r="1" spans="1:18" ht="15" customHeight="1">
      <c r="A1" s="394" t="s">
        <v>212</v>
      </c>
      <c r="B1" s="394"/>
      <c r="C1" s="394"/>
      <c r="D1" s="394"/>
      <c r="E1" s="394"/>
      <c r="F1" s="394"/>
      <c r="G1" s="394"/>
      <c r="H1" s="394"/>
      <c r="I1" s="394"/>
      <c r="J1" s="394"/>
      <c r="K1" s="394"/>
      <c r="L1" s="394"/>
      <c r="M1" s="394"/>
      <c r="N1" s="394"/>
      <c r="O1" s="394"/>
      <c r="P1" s="394"/>
      <c r="Q1" s="394"/>
      <c r="R1" s="394"/>
    </row>
    <row r="2" spans="1:18" ht="15" customHeight="1">
      <c r="A2" s="2"/>
      <c r="B2" s="2"/>
      <c r="C2" s="2"/>
      <c r="D2" s="2"/>
      <c r="E2" s="2"/>
      <c r="F2" s="2"/>
      <c r="G2" s="2"/>
      <c r="H2" s="2"/>
      <c r="I2" s="2"/>
      <c r="J2" s="2"/>
      <c r="K2" s="2"/>
      <c r="L2" s="2"/>
      <c r="M2" s="2"/>
      <c r="N2" s="2"/>
      <c r="O2" s="2"/>
      <c r="P2" s="2"/>
      <c r="Q2" s="2"/>
      <c r="R2" s="2"/>
    </row>
    <row r="3" spans="1:18" ht="15" customHeight="1">
      <c r="A3" s="395" t="s">
        <v>213</v>
      </c>
      <c r="B3" s="396"/>
      <c r="C3" s="396"/>
      <c r="D3" s="396"/>
      <c r="E3" s="396"/>
      <c r="F3" s="397" t="s">
        <v>214</v>
      </c>
      <c r="G3" s="398"/>
      <c r="H3" s="398"/>
      <c r="I3" s="398"/>
      <c r="J3" s="398"/>
      <c r="K3" s="399"/>
      <c r="L3" s="397" t="s">
        <v>10</v>
      </c>
      <c r="M3" s="398"/>
      <c r="N3" s="399"/>
      <c r="O3" s="400" t="s">
        <v>14</v>
      </c>
      <c r="P3" s="400"/>
      <c r="Q3" s="401"/>
      <c r="R3" s="43" t="s">
        <v>215</v>
      </c>
    </row>
    <row r="4" spans="1:18" ht="15" customHeight="1">
      <c r="A4" s="402">
        <f>'徳島県'!H3</f>
        <v>0</v>
      </c>
      <c r="B4" s="403"/>
      <c r="C4" s="403"/>
      <c r="D4" s="403"/>
      <c r="E4" s="403"/>
      <c r="F4" s="404">
        <f>'徳島県'!K3</f>
        <v>0</v>
      </c>
      <c r="G4" s="405"/>
      <c r="H4" s="405"/>
      <c r="I4" s="405"/>
      <c r="J4" s="405"/>
      <c r="K4" s="406"/>
      <c r="L4" s="407">
        <f>'徳島県'!A3</f>
      </c>
      <c r="M4" s="408"/>
      <c r="N4" s="409"/>
      <c r="O4" s="410">
        <f>'徳島県'!G3</f>
        <v>0</v>
      </c>
      <c r="P4" s="410"/>
      <c r="Q4" s="411"/>
      <c r="R4" s="44">
        <f>R22</f>
        <v>0</v>
      </c>
    </row>
    <row r="5" spans="1:18" ht="15" customHeight="1">
      <c r="A5" s="3"/>
      <c r="B5" s="3"/>
      <c r="C5" s="3"/>
      <c r="D5" s="3"/>
      <c r="E5" s="3"/>
      <c r="F5" s="3"/>
      <c r="G5" s="3"/>
      <c r="H5" s="3"/>
      <c r="I5" s="3"/>
      <c r="J5" s="3"/>
      <c r="K5" s="3"/>
      <c r="L5" s="3"/>
      <c r="M5" s="3"/>
      <c r="N5" s="3"/>
      <c r="O5" s="3"/>
      <c r="P5" s="22"/>
      <c r="Q5" s="22"/>
      <c r="R5" s="45"/>
    </row>
    <row r="6" spans="1:18" ht="15" customHeight="1">
      <c r="A6" s="342" t="s">
        <v>216</v>
      </c>
      <c r="B6" s="387" t="s">
        <v>217</v>
      </c>
      <c r="C6" s="393"/>
      <c r="D6" s="386" t="s">
        <v>218</v>
      </c>
      <c r="E6" s="393"/>
      <c r="F6" s="386" t="s">
        <v>219</v>
      </c>
      <c r="G6" s="393"/>
      <c r="H6" s="386" t="s">
        <v>220</v>
      </c>
      <c r="I6" s="393"/>
      <c r="J6" s="386" t="s">
        <v>221</v>
      </c>
      <c r="K6" s="393"/>
      <c r="L6" s="386" t="s">
        <v>222</v>
      </c>
      <c r="M6" s="393"/>
      <c r="N6" s="384" t="s">
        <v>223</v>
      </c>
      <c r="O6" s="385"/>
      <c r="P6" s="386" t="s">
        <v>136</v>
      </c>
      <c r="Q6" s="387"/>
      <c r="R6" s="388"/>
    </row>
    <row r="7" spans="1:18" ht="15" customHeight="1">
      <c r="A7" s="343"/>
      <c r="B7" s="4" t="s">
        <v>224</v>
      </c>
      <c r="C7" s="5" t="s">
        <v>225</v>
      </c>
      <c r="D7" s="6" t="s">
        <v>224</v>
      </c>
      <c r="E7" s="5" t="s">
        <v>225</v>
      </c>
      <c r="F7" s="6" t="s">
        <v>224</v>
      </c>
      <c r="G7" s="5" t="s">
        <v>225</v>
      </c>
      <c r="H7" s="6" t="s">
        <v>224</v>
      </c>
      <c r="I7" s="5" t="s">
        <v>225</v>
      </c>
      <c r="J7" s="6" t="s">
        <v>224</v>
      </c>
      <c r="K7" s="5" t="s">
        <v>225</v>
      </c>
      <c r="L7" s="6" t="s">
        <v>224</v>
      </c>
      <c r="M7" s="5" t="s">
        <v>225</v>
      </c>
      <c r="N7" s="75" t="s">
        <v>226</v>
      </c>
      <c r="O7" s="76" t="s">
        <v>227</v>
      </c>
      <c r="P7" s="389" t="s">
        <v>224</v>
      </c>
      <c r="Q7" s="390"/>
      <c r="R7" s="46" t="s">
        <v>225</v>
      </c>
    </row>
    <row r="8" spans="1:18" ht="15" customHeight="1">
      <c r="A8" s="7" t="s">
        <v>59</v>
      </c>
      <c r="B8" s="8">
        <f>'徳島県'!C47</f>
        <v>7060</v>
      </c>
      <c r="C8" s="9">
        <f>'徳島県'!D47</f>
        <v>0</v>
      </c>
      <c r="D8" s="10">
        <f>'徳島県'!F47</f>
        <v>1790</v>
      </c>
      <c r="E8" s="9">
        <f>'徳島県'!G47</f>
        <v>0</v>
      </c>
      <c r="F8" s="10">
        <f>'徳島県'!I47</f>
        <v>3060</v>
      </c>
      <c r="G8" s="9">
        <f>'徳島県'!J47</f>
        <v>0</v>
      </c>
      <c r="H8" s="10">
        <f>'徳島県'!L47</f>
        <v>0</v>
      </c>
      <c r="I8" s="9">
        <f>'徳島県'!M47</f>
        <v>0</v>
      </c>
      <c r="J8" s="10">
        <f>'徳島県'!O47</f>
        <v>6110</v>
      </c>
      <c r="K8" s="9">
        <f>'徳島県'!P47</f>
        <v>0</v>
      </c>
      <c r="L8" s="10">
        <f>'徳島県'!R47</f>
        <v>61040</v>
      </c>
      <c r="M8" s="9">
        <f>'徳島県'!S47</f>
        <v>0</v>
      </c>
      <c r="N8" s="38">
        <f>COUNTA('徳島県'!D7:D37)+COUNTA('徳島県'!G7:G37)+COUNTA('徳島県'!J7:J8)+COUNTA('徳島県'!J10:J37)+COUNTA('徳島県'!M7:M37)+COUNTA('徳島県'!P7:P37)</f>
        <v>0</v>
      </c>
      <c r="O8" s="9">
        <f>COUNTA('徳島県'!J9)</f>
        <v>0</v>
      </c>
      <c r="P8" s="391">
        <f aca="true" t="shared" si="0" ref="P8:P21">B8+D8+F8+H8+J8+L8+N8</f>
        <v>79060</v>
      </c>
      <c r="Q8" s="392"/>
      <c r="R8" s="47">
        <f aca="true" t="shared" si="1" ref="R8:R21">C8+E8+G8+I8+K8+M8</f>
        <v>0</v>
      </c>
    </row>
    <row r="9" spans="1:18" ht="15" customHeight="1">
      <c r="A9" s="11" t="s">
        <v>228</v>
      </c>
      <c r="B9" s="12">
        <f>'徳島県'!C59</f>
        <v>0</v>
      </c>
      <c r="C9" s="13">
        <f>'徳島県'!D59</f>
        <v>0</v>
      </c>
      <c r="D9" s="14">
        <f>'徳島県'!F59</f>
        <v>100</v>
      </c>
      <c r="E9" s="13">
        <f>'徳島県'!G59</f>
        <v>0</v>
      </c>
      <c r="F9" s="14">
        <f>'徳島県'!I59</f>
        <v>100</v>
      </c>
      <c r="G9" s="13">
        <f>'徳島県'!J59</f>
        <v>0</v>
      </c>
      <c r="H9" s="14">
        <f>'徳島県'!L59</f>
        <v>0</v>
      </c>
      <c r="I9" s="13">
        <f>'徳島県'!M59</f>
        <v>0</v>
      </c>
      <c r="J9" s="14">
        <f>'徳島県'!O59</f>
        <v>0</v>
      </c>
      <c r="K9" s="13">
        <f>'徳島県'!P59</f>
        <v>0</v>
      </c>
      <c r="L9" s="14">
        <f>'徳島県'!R59</f>
        <v>7910</v>
      </c>
      <c r="M9" s="13">
        <f>'徳島県'!S59</f>
        <v>0</v>
      </c>
      <c r="N9" s="39">
        <f>COUNTA('徳島県'!D55:D57)+COUNTA('徳島県'!G55:G57)+COUNTA('徳島県'!J55:J57)+COUNTA('徳島県'!M55:M57)+COUNTA('徳島県'!P55:P57)</f>
        <v>0</v>
      </c>
      <c r="O9" s="13"/>
      <c r="P9" s="378">
        <f t="shared" si="0"/>
        <v>8110</v>
      </c>
      <c r="Q9" s="379"/>
      <c r="R9" s="48">
        <f t="shared" si="1"/>
        <v>0</v>
      </c>
    </row>
    <row r="10" spans="1:18" ht="15" customHeight="1">
      <c r="A10" s="11" t="s">
        <v>113</v>
      </c>
      <c r="B10" s="12">
        <f>'徳島県'!C65</f>
        <v>0</v>
      </c>
      <c r="C10" s="13">
        <f>'徳島県'!D65</f>
        <v>0</v>
      </c>
      <c r="D10" s="14">
        <f>'徳島県'!F65</f>
        <v>0</v>
      </c>
      <c r="E10" s="13">
        <f>'徳島県'!G65</f>
        <v>0</v>
      </c>
      <c r="F10" s="14">
        <f>'徳島県'!I65</f>
        <v>120</v>
      </c>
      <c r="G10" s="13">
        <f>'徳島県'!J65</f>
        <v>0</v>
      </c>
      <c r="H10" s="14">
        <f>'徳島県'!L65</f>
        <v>0</v>
      </c>
      <c r="I10" s="13">
        <f>'徳島県'!M65</f>
        <v>0</v>
      </c>
      <c r="J10" s="14">
        <f>'徳島県'!O65</f>
        <v>0</v>
      </c>
      <c r="K10" s="13">
        <f>'徳島県'!P65</f>
        <v>0</v>
      </c>
      <c r="L10" s="14">
        <f>'徳島県'!R65</f>
        <v>11640</v>
      </c>
      <c r="M10" s="13">
        <f>'徳島県'!S65</f>
        <v>0</v>
      </c>
      <c r="N10" s="39"/>
      <c r="O10" s="13">
        <f>COUNTA('徳島県'!D60:D64)+COUNTA('徳島県'!G60:G64)+COUNTA('徳島県'!J60:J64)+COUNTA('徳島県'!M60:M64)+COUNTA('徳島県'!P60:P64)</f>
        <v>0</v>
      </c>
      <c r="P10" s="378">
        <f t="shared" si="0"/>
        <v>11760</v>
      </c>
      <c r="Q10" s="379"/>
      <c r="R10" s="48">
        <f t="shared" si="1"/>
        <v>0</v>
      </c>
    </row>
    <row r="11" spans="1:18" ht="15" customHeight="1">
      <c r="A11" s="11" t="s">
        <v>120</v>
      </c>
      <c r="B11" s="12">
        <f>'徳島県'!C68</f>
        <v>0</v>
      </c>
      <c r="C11" s="13">
        <f>'徳島県'!D68</f>
        <v>0</v>
      </c>
      <c r="D11" s="14">
        <f>'徳島県'!F68</f>
        <v>0</v>
      </c>
      <c r="E11" s="13">
        <f>'徳島県'!G68</f>
        <v>0</v>
      </c>
      <c r="F11" s="14">
        <f>'徳島県'!I68</f>
        <v>30</v>
      </c>
      <c r="G11" s="13">
        <f>'徳島県'!J68</f>
        <v>0</v>
      </c>
      <c r="H11" s="14">
        <f>'徳島県'!L68</f>
        <v>0</v>
      </c>
      <c r="I11" s="13">
        <f>'徳島県'!M68</f>
        <v>0</v>
      </c>
      <c r="J11" s="14">
        <f>'徳島県'!O68</f>
        <v>0</v>
      </c>
      <c r="K11" s="13">
        <f>'徳島県'!P68</f>
        <v>0</v>
      </c>
      <c r="L11" s="14">
        <f>'徳島県'!R68</f>
        <v>1720</v>
      </c>
      <c r="M11" s="13">
        <f>'徳島県'!S68</f>
        <v>0</v>
      </c>
      <c r="N11" s="39">
        <f>COUNTA('徳島県'!D66:D67)+COUNTA('徳島県'!G66:G67)+COUNTA('徳島県'!J66:J67)+COUNTA('徳島県'!M66:M67)+COUNTA('徳島県'!P66:P67)</f>
        <v>0</v>
      </c>
      <c r="O11" s="13"/>
      <c r="P11" s="378">
        <f t="shared" si="0"/>
        <v>1750</v>
      </c>
      <c r="Q11" s="379"/>
      <c r="R11" s="48">
        <f t="shared" si="1"/>
        <v>0</v>
      </c>
    </row>
    <row r="12" spans="1:18" ht="15" customHeight="1">
      <c r="A12" s="11" t="s">
        <v>123</v>
      </c>
      <c r="B12" s="12">
        <f>'徳島県'!C71</f>
        <v>0</v>
      </c>
      <c r="C12" s="13">
        <f>'徳島県'!D71</f>
        <v>0</v>
      </c>
      <c r="D12" s="14">
        <f>'徳島県'!F71</f>
        <v>0</v>
      </c>
      <c r="E12" s="13">
        <f>'徳島県'!G71</f>
        <v>0</v>
      </c>
      <c r="F12" s="14">
        <f>'徳島県'!I71</f>
        <v>0</v>
      </c>
      <c r="G12" s="13">
        <f>'徳島県'!J71</f>
        <v>0</v>
      </c>
      <c r="H12" s="14">
        <f>'徳島県'!L71</f>
        <v>0</v>
      </c>
      <c r="I12" s="13">
        <f>'徳島県'!M71</f>
        <v>0</v>
      </c>
      <c r="J12" s="14">
        <f>'徳島県'!O71</f>
        <v>0</v>
      </c>
      <c r="K12" s="13">
        <f>'徳島県'!P71</f>
        <v>0</v>
      </c>
      <c r="L12" s="14">
        <f>'徳島県'!R71</f>
        <v>4020</v>
      </c>
      <c r="M12" s="13">
        <f>'徳島県'!S71</f>
        <v>0</v>
      </c>
      <c r="N12" s="39"/>
      <c r="O12" s="13"/>
      <c r="P12" s="378">
        <f t="shared" si="0"/>
        <v>4020</v>
      </c>
      <c r="Q12" s="379"/>
      <c r="R12" s="48">
        <f t="shared" si="1"/>
        <v>0</v>
      </c>
    </row>
    <row r="13" spans="1:18" ht="15" customHeight="1">
      <c r="A13" s="11" t="s">
        <v>126</v>
      </c>
      <c r="B13" s="12">
        <f>'徳島県'!C84</f>
        <v>0</v>
      </c>
      <c r="C13" s="13">
        <f>'徳島県'!D84</f>
        <v>0</v>
      </c>
      <c r="D13" s="14">
        <f>'徳島県'!F84</f>
        <v>0</v>
      </c>
      <c r="E13" s="13">
        <f>'徳島県'!G84</f>
        <v>0</v>
      </c>
      <c r="F13" s="14">
        <f>'徳島県'!I84</f>
        <v>700</v>
      </c>
      <c r="G13" s="13">
        <f>'徳島県'!J84</f>
        <v>0</v>
      </c>
      <c r="H13" s="14">
        <f>'徳島県'!L84</f>
        <v>0</v>
      </c>
      <c r="I13" s="13">
        <f>'徳島県'!M84</f>
        <v>0</v>
      </c>
      <c r="J13" s="14">
        <f>'徳島県'!O84</f>
        <v>0</v>
      </c>
      <c r="K13" s="13">
        <f>'徳島県'!P84</f>
        <v>0</v>
      </c>
      <c r="L13" s="14">
        <f>'徳島県'!R84</f>
        <v>14680</v>
      </c>
      <c r="M13" s="13">
        <f>'徳島県'!S84</f>
        <v>0</v>
      </c>
      <c r="N13" s="39"/>
      <c r="O13" s="13">
        <f>COUNTA('徳島県'!D72:D83)+COUNTA('徳島県'!G72:G83)+COUNTA('徳島県'!J72:J83)+COUNTA('徳島県'!M72:M83)+COUNTA('徳島県'!P72:P83)</f>
        <v>0</v>
      </c>
      <c r="P13" s="378">
        <f t="shared" si="0"/>
        <v>15380</v>
      </c>
      <c r="Q13" s="379"/>
      <c r="R13" s="48">
        <f t="shared" si="1"/>
        <v>0</v>
      </c>
    </row>
    <row r="14" spans="1:18" ht="15" customHeight="1">
      <c r="A14" s="11" t="s">
        <v>139</v>
      </c>
      <c r="B14" s="12">
        <f>'徳島県'!C101</f>
        <v>140</v>
      </c>
      <c r="C14" s="13">
        <f>'徳島県'!D101</f>
        <v>0</v>
      </c>
      <c r="D14" s="14">
        <f>'徳島県'!F101</f>
        <v>0</v>
      </c>
      <c r="E14" s="13">
        <f>'徳島県'!G101</f>
        <v>0</v>
      </c>
      <c r="F14" s="14">
        <f>'徳島県'!I101</f>
        <v>620</v>
      </c>
      <c r="G14" s="13">
        <f>'徳島県'!J101</f>
        <v>0</v>
      </c>
      <c r="H14" s="14">
        <f>'徳島県'!L101</f>
        <v>0</v>
      </c>
      <c r="I14" s="13">
        <f>'徳島県'!M101</f>
        <v>0</v>
      </c>
      <c r="J14" s="14">
        <f>'徳島県'!O101</f>
        <v>50</v>
      </c>
      <c r="K14" s="13">
        <f>'徳島県'!P101</f>
        <v>0</v>
      </c>
      <c r="L14" s="14">
        <f>'徳島県'!R101</f>
        <v>5080</v>
      </c>
      <c r="M14" s="13">
        <f>'徳島県'!S101</f>
        <v>0</v>
      </c>
      <c r="N14" s="39"/>
      <c r="O14" s="13">
        <f>COUNTA('徳島県'!D96:D100)+COUNTA('徳島県'!G96:G100)+COUNTA('徳島県'!J96:J100)+COUNTA('徳島県'!M96:M100)+COUNTA('徳島県'!P96:P100)</f>
        <v>0</v>
      </c>
      <c r="P14" s="378">
        <f t="shared" si="0"/>
        <v>5890</v>
      </c>
      <c r="Q14" s="379"/>
      <c r="R14" s="48">
        <f t="shared" si="1"/>
        <v>0</v>
      </c>
    </row>
    <row r="15" spans="1:18" ht="15" customHeight="1">
      <c r="A15" s="11" t="s">
        <v>153</v>
      </c>
      <c r="B15" s="12">
        <f>'徳島県'!C110</f>
        <v>0</v>
      </c>
      <c r="C15" s="13">
        <f>'徳島県'!D110</f>
        <v>0</v>
      </c>
      <c r="D15" s="14">
        <f>'徳島県'!F110</f>
        <v>0</v>
      </c>
      <c r="E15" s="13">
        <f>'徳島県'!G110</f>
        <v>0</v>
      </c>
      <c r="F15" s="14">
        <f>'徳島県'!I110</f>
        <v>470</v>
      </c>
      <c r="G15" s="13">
        <f>'徳島県'!J110</f>
        <v>0</v>
      </c>
      <c r="H15" s="14">
        <f>'徳島県'!L110</f>
        <v>0</v>
      </c>
      <c r="I15" s="13">
        <f>'徳島県'!M110</f>
        <v>0</v>
      </c>
      <c r="J15" s="14">
        <f>'徳島県'!O110</f>
        <v>0</v>
      </c>
      <c r="K15" s="13">
        <f>'徳島県'!P110</f>
        <v>0</v>
      </c>
      <c r="L15" s="14">
        <f>'徳島県'!R110</f>
        <v>14830</v>
      </c>
      <c r="M15" s="13">
        <f>'徳島県'!S110</f>
        <v>0</v>
      </c>
      <c r="N15" s="39">
        <f>COUNTA('徳島県'!D102:D109)+COUNTA('徳島県'!G102:G109)+COUNTA('徳島県'!J102:J109)+COUNTA('徳島県'!M102:M109)+COUNTA('徳島県'!P102:P109)</f>
        <v>0</v>
      </c>
      <c r="O15" s="13"/>
      <c r="P15" s="378">
        <f t="shared" si="0"/>
        <v>15300</v>
      </c>
      <c r="Q15" s="379"/>
      <c r="R15" s="48">
        <f t="shared" si="1"/>
        <v>0</v>
      </c>
    </row>
    <row r="16" spans="1:18" ht="15" customHeight="1">
      <c r="A16" s="11" t="s">
        <v>164</v>
      </c>
      <c r="B16" s="12">
        <f>'徳島県'!C123</f>
        <v>0</v>
      </c>
      <c r="C16" s="13">
        <f>'徳島県'!D123</f>
        <v>0</v>
      </c>
      <c r="D16" s="14">
        <f>'徳島県'!F123</f>
        <v>0</v>
      </c>
      <c r="E16" s="13">
        <f>'徳島県'!G123</f>
        <v>0</v>
      </c>
      <c r="F16" s="14">
        <f>'徳島県'!I123</f>
        <v>1030</v>
      </c>
      <c r="G16" s="13">
        <f>'徳島県'!J123</f>
        <v>0</v>
      </c>
      <c r="H16" s="14">
        <f>'徳島県'!L123</f>
        <v>0</v>
      </c>
      <c r="I16" s="13">
        <f>'徳島県'!M123</f>
        <v>0</v>
      </c>
      <c r="J16" s="14">
        <f>'徳島県'!O123</f>
        <v>0</v>
      </c>
      <c r="K16" s="13">
        <f>'徳島県'!P123</f>
        <v>0</v>
      </c>
      <c r="L16" s="14">
        <f>'徳島県'!R123</f>
        <v>24510</v>
      </c>
      <c r="M16" s="13">
        <f>'徳島県'!S123</f>
        <v>0</v>
      </c>
      <c r="N16" s="39">
        <f>COUNTA('徳島県'!D111:D122)+COUNTA('徳島県'!G111:G122)+COUNTA('徳島県'!J111:J122)+COUNTA('徳島県'!M111:M122)+COUNTA('徳島県'!P111:P122)</f>
        <v>0</v>
      </c>
      <c r="O16" s="13"/>
      <c r="P16" s="378">
        <f t="shared" si="0"/>
        <v>25540</v>
      </c>
      <c r="Q16" s="379"/>
      <c r="R16" s="48">
        <f t="shared" si="1"/>
        <v>0</v>
      </c>
    </row>
    <row r="17" spans="1:18" ht="15" customHeight="1">
      <c r="A17" s="11" t="s">
        <v>179</v>
      </c>
      <c r="B17" s="12">
        <f>'徳島県'!C143</f>
        <v>1040</v>
      </c>
      <c r="C17" s="13">
        <f>'徳島県'!D143</f>
        <v>0</v>
      </c>
      <c r="D17" s="14">
        <f>'徳島県'!F143</f>
        <v>0</v>
      </c>
      <c r="E17" s="13">
        <f>'徳島県'!G143</f>
        <v>0</v>
      </c>
      <c r="F17" s="14">
        <f>'徳島県'!I143</f>
        <v>290</v>
      </c>
      <c r="G17" s="13">
        <f>'徳島県'!J143</f>
        <v>0</v>
      </c>
      <c r="H17" s="14">
        <f>'徳島県'!L143</f>
        <v>0</v>
      </c>
      <c r="I17" s="13">
        <f>'徳島県'!M143</f>
        <v>0</v>
      </c>
      <c r="J17" s="14">
        <f>'徳島県'!O143</f>
        <v>500</v>
      </c>
      <c r="K17" s="13">
        <f>'徳島県'!P143</f>
        <v>0</v>
      </c>
      <c r="L17" s="14">
        <f>'徳島県'!R143</f>
        <v>9700</v>
      </c>
      <c r="M17" s="13">
        <f>'徳島県'!S143</f>
        <v>0</v>
      </c>
      <c r="N17" s="39">
        <f>COUNTA('徳島県'!D135:D142)+COUNTA('徳島県'!G135:G142)+COUNTA('徳島県'!J135:J142)+COUNTA('徳島県'!M135:M142)+COUNTA('徳島県'!P135:P142)</f>
        <v>0</v>
      </c>
      <c r="O17" s="13"/>
      <c r="P17" s="378">
        <f t="shared" si="0"/>
        <v>11530</v>
      </c>
      <c r="Q17" s="379"/>
      <c r="R17" s="48">
        <f t="shared" si="1"/>
        <v>0</v>
      </c>
    </row>
    <row r="18" spans="1:18" ht="15" customHeight="1">
      <c r="A18" s="11" t="s">
        <v>188</v>
      </c>
      <c r="B18" s="12">
        <f>'徳島県'!C149</f>
        <v>0</v>
      </c>
      <c r="C18" s="13">
        <f>'徳島県'!D149</f>
        <v>0</v>
      </c>
      <c r="D18" s="14">
        <f>'徳島県'!F149</f>
        <v>0</v>
      </c>
      <c r="E18" s="13">
        <f>'徳島県'!G149</f>
        <v>0</v>
      </c>
      <c r="F18" s="14">
        <f>'徳島県'!I149</f>
        <v>420</v>
      </c>
      <c r="G18" s="13">
        <f>'徳島県'!J149</f>
        <v>0</v>
      </c>
      <c r="H18" s="14">
        <f>'徳島県'!L149</f>
        <v>0</v>
      </c>
      <c r="I18" s="13">
        <f>'徳島県'!M149</f>
        <v>0</v>
      </c>
      <c r="J18" s="14">
        <f>'徳島県'!O149</f>
        <v>0</v>
      </c>
      <c r="K18" s="13">
        <f>'徳島県'!P149</f>
        <v>0</v>
      </c>
      <c r="L18" s="14">
        <f>'徳島県'!R149</f>
        <v>8710</v>
      </c>
      <c r="M18" s="13">
        <f>'徳島県'!S149</f>
        <v>0</v>
      </c>
      <c r="N18" s="39">
        <f>COUNTA('徳島県'!D144:D148)+COUNTA('徳島県'!G144:G148)+COUNTA('徳島県'!J144:J148)+COUNTA('徳島県'!M144:M148)+COUNTA('徳島県'!P144:P148)</f>
        <v>0</v>
      </c>
      <c r="O18" s="13"/>
      <c r="P18" s="378">
        <f t="shared" si="0"/>
        <v>9130</v>
      </c>
      <c r="Q18" s="379"/>
      <c r="R18" s="48">
        <f t="shared" si="1"/>
        <v>0</v>
      </c>
    </row>
    <row r="19" spans="1:18" ht="15" customHeight="1">
      <c r="A19" s="11" t="s">
        <v>195</v>
      </c>
      <c r="B19" s="12">
        <f>'徳島県'!C155</f>
        <v>0</v>
      </c>
      <c r="C19" s="13">
        <f>'徳島県'!D155</f>
        <v>0</v>
      </c>
      <c r="D19" s="14">
        <f>'徳島県'!F155</f>
        <v>0</v>
      </c>
      <c r="E19" s="13">
        <f>'徳島県'!G155</f>
        <v>0</v>
      </c>
      <c r="F19" s="14">
        <f>'徳島県'!I155</f>
        <v>250</v>
      </c>
      <c r="G19" s="13">
        <f>'徳島県'!J155</f>
        <v>0</v>
      </c>
      <c r="H19" s="14">
        <f>'徳島県'!L155</f>
        <v>0</v>
      </c>
      <c r="I19" s="13">
        <f>'徳島県'!M155</f>
        <v>0</v>
      </c>
      <c r="J19" s="14">
        <f>'徳島県'!O155</f>
        <v>0</v>
      </c>
      <c r="K19" s="13">
        <f>'徳島県'!P155</f>
        <v>0</v>
      </c>
      <c r="L19" s="14">
        <f>'徳島県'!R155</f>
        <v>4730</v>
      </c>
      <c r="M19" s="13">
        <f>'徳島県'!S155</f>
        <v>0</v>
      </c>
      <c r="N19" s="39">
        <f>COUNTA('徳島県'!D150:D154)+COUNTA('徳島県'!G150:G154)+COUNTA('徳島県'!J150:J154)+COUNTA('徳島県'!M150:M154)+COUNTA('徳島県'!P150:P154)</f>
        <v>0</v>
      </c>
      <c r="O19" s="13"/>
      <c r="P19" s="378">
        <f t="shared" si="0"/>
        <v>4980</v>
      </c>
      <c r="Q19" s="379"/>
      <c r="R19" s="48">
        <f t="shared" si="1"/>
        <v>0</v>
      </c>
    </row>
    <row r="20" spans="1:18" ht="15" customHeight="1">
      <c r="A20" s="11" t="s">
        <v>200</v>
      </c>
      <c r="B20" s="12">
        <f>'徳島県'!C158</f>
        <v>0</v>
      </c>
      <c r="C20" s="13">
        <f>'徳島県'!D158</f>
        <v>0</v>
      </c>
      <c r="D20" s="14">
        <f>'徳島県'!F158</f>
        <v>0</v>
      </c>
      <c r="E20" s="13">
        <f>'徳島県'!G158</f>
        <v>0</v>
      </c>
      <c r="F20" s="14">
        <f>'徳島県'!I158</f>
        <v>150</v>
      </c>
      <c r="G20" s="13">
        <f>'徳島県'!J158</f>
        <v>0</v>
      </c>
      <c r="H20" s="14">
        <f>'徳島県'!L158</f>
        <v>0</v>
      </c>
      <c r="I20" s="13">
        <f>'徳島県'!M158</f>
        <v>0</v>
      </c>
      <c r="J20" s="14">
        <f>'徳島県'!O158</f>
        <v>0</v>
      </c>
      <c r="K20" s="13">
        <f>'徳島県'!P158</f>
        <v>0</v>
      </c>
      <c r="L20" s="14">
        <f>'徳島県'!R158</f>
        <v>3440</v>
      </c>
      <c r="M20" s="13">
        <f>'徳島県'!S158</f>
        <v>0</v>
      </c>
      <c r="N20" s="39">
        <f>COUNTA('徳島県'!D156:D157)+COUNTA('徳島県'!G156:G157)+COUNTA('徳島県'!J156:J157)+COUNTA('徳島県'!M156:M157)+COUNTA('徳島県'!P156:P157)</f>
        <v>0</v>
      </c>
      <c r="O20" s="13"/>
      <c r="P20" s="378">
        <f t="shared" si="0"/>
        <v>3590</v>
      </c>
      <c r="Q20" s="379"/>
      <c r="R20" s="48">
        <f t="shared" si="1"/>
        <v>0</v>
      </c>
    </row>
    <row r="21" spans="1:18" ht="15" customHeight="1">
      <c r="A21" s="77" t="s">
        <v>248</v>
      </c>
      <c r="B21" s="15">
        <f>'徳島県'!C165</f>
        <v>340</v>
      </c>
      <c r="C21" s="16">
        <f>'徳島県'!D165</f>
        <v>0</v>
      </c>
      <c r="D21" s="17">
        <f>'徳島県'!F165</f>
        <v>400</v>
      </c>
      <c r="E21" s="16">
        <f>'徳島県'!G165</f>
        <v>0</v>
      </c>
      <c r="F21" s="17">
        <f>'徳島県'!I165</f>
        <v>80</v>
      </c>
      <c r="G21" s="16">
        <f>'徳島県'!J165</f>
        <v>0</v>
      </c>
      <c r="H21" s="17">
        <f>'徳島県'!L165</f>
        <v>0</v>
      </c>
      <c r="I21" s="16">
        <f>'徳島県'!M165</f>
        <v>0</v>
      </c>
      <c r="J21" s="17">
        <f>'徳島県'!O165</f>
        <v>250</v>
      </c>
      <c r="K21" s="16">
        <f>'徳島県'!P165</f>
        <v>0</v>
      </c>
      <c r="L21" s="17">
        <f>'徳島県'!R165</f>
        <v>8190</v>
      </c>
      <c r="M21" s="16">
        <f>'徳島県'!S165</f>
        <v>0</v>
      </c>
      <c r="N21" s="40">
        <f>COUNTA('徳島県'!D159:D164)+COUNTA('徳島県'!G159:G164)+COUNTA('徳島県'!J159:J164)+COUNTA('徳島県'!M159:M164)+COUNTA('徳島県'!P159:P164)</f>
        <v>0</v>
      </c>
      <c r="O21" s="16"/>
      <c r="P21" s="380">
        <f t="shared" si="0"/>
        <v>9260</v>
      </c>
      <c r="Q21" s="381"/>
      <c r="R21" s="49">
        <f t="shared" si="1"/>
        <v>0</v>
      </c>
    </row>
    <row r="22" spans="1:18" ht="15" customHeight="1">
      <c r="A22" s="18" t="s">
        <v>136</v>
      </c>
      <c r="B22" s="19">
        <f aca="true" t="shared" si="2" ref="B22:P22">SUM(B8:B21)</f>
        <v>8580</v>
      </c>
      <c r="C22" s="20">
        <f t="shared" si="2"/>
        <v>0</v>
      </c>
      <c r="D22" s="21">
        <f t="shared" si="2"/>
        <v>2290</v>
      </c>
      <c r="E22" s="20">
        <f t="shared" si="2"/>
        <v>0</v>
      </c>
      <c r="F22" s="21">
        <f t="shared" si="2"/>
        <v>7320</v>
      </c>
      <c r="G22" s="20">
        <f t="shared" si="2"/>
        <v>0</v>
      </c>
      <c r="H22" s="21">
        <f t="shared" si="2"/>
        <v>0</v>
      </c>
      <c r="I22" s="20">
        <f t="shared" si="2"/>
        <v>0</v>
      </c>
      <c r="J22" s="21">
        <f t="shared" si="2"/>
        <v>6910</v>
      </c>
      <c r="K22" s="20">
        <f t="shared" si="2"/>
        <v>0</v>
      </c>
      <c r="L22" s="21">
        <f t="shared" si="2"/>
        <v>180200</v>
      </c>
      <c r="M22" s="20">
        <f t="shared" si="2"/>
        <v>0</v>
      </c>
      <c r="N22" s="41">
        <f t="shared" si="2"/>
        <v>0</v>
      </c>
      <c r="O22" s="20">
        <f t="shared" si="2"/>
        <v>0</v>
      </c>
      <c r="P22" s="382">
        <f t="shared" si="2"/>
        <v>205300</v>
      </c>
      <c r="Q22" s="383"/>
      <c r="R22" s="50">
        <f>SUM(R8:R21)</f>
        <v>0</v>
      </c>
    </row>
    <row r="23" spans="1:18" ht="15" customHeight="1">
      <c r="A23" s="22"/>
      <c r="B23" s="22"/>
      <c r="C23" s="23"/>
      <c r="D23" s="23"/>
      <c r="E23" s="23"/>
      <c r="F23" s="23"/>
      <c r="G23" s="23"/>
      <c r="H23" s="23"/>
      <c r="I23" s="23"/>
      <c r="J23" s="23"/>
      <c r="K23" s="23"/>
      <c r="L23" s="23"/>
      <c r="M23" s="42"/>
      <c r="N23" s="42"/>
      <c r="O23" s="23"/>
      <c r="P23" s="23"/>
      <c r="Q23" s="23"/>
      <c r="R23" s="51"/>
    </row>
    <row r="24" spans="1:18" ht="15" customHeight="1">
      <c r="A24" s="344" t="s">
        <v>229</v>
      </c>
      <c r="B24" s="348" t="s">
        <v>230</v>
      </c>
      <c r="C24" s="349"/>
      <c r="D24" s="348" t="s">
        <v>231</v>
      </c>
      <c r="E24" s="375"/>
      <c r="F24" s="375"/>
      <c r="G24" s="375"/>
      <c r="H24" s="349"/>
      <c r="I24" s="348" t="s">
        <v>232</v>
      </c>
      <c r="J24" s="375"/>
      <c r="K24" s="375"/>
      <c r="L24" s="375"/>
      <c r="M24" s="375"/>
      <c r="N24" s="375"/>
      <c r="O24" s="375"/>
      <c r="P24" s="375"/>
      <c r="Q24" s="375"/>
      <c r="R24" s="349"/>
    </row>
    <row r="25" spans="1:18" ht="15" customHeight="1">
      <c r="A25" s="345"/>
      <c r="B25" s="350"/>
      <c r="C25" s="351"/>
      <c r="D25" s="24" t="s">
        <v>233</v>
      </c>
      <c r="E25" s="25" t="s">
        <v>234</v>
      </c>
      <c r="F25" s="25" t="s">
        <v>235</v>
      </c>
      <c r="G25" s="25" t="s">
        <v>236</v>
      </c>
      <c r="H25" s="26" t="s">
        <v>237</v>
      </c>
      <c r="I25" s="376" t="s">
        <v>233</v>
      </c>
      <c r="J25" s="377"/>
      <c r="K25" s="377" t="s">
        <v>234</v>
      </c>
      <c r="L25" s="377"/>
      <c r="M25" s="377" t="s">
        <v>235</v>
      </c>
      <c r="N25" s="377"/>
      <c r="O25" s="377" t="s">
        <v>236</v>
      </c>
      <c r="P25" s="377"/>
      <c r="Q25" s="377"/>
      <c r="R25" s="26" t="s">
        <v>237</v>
      </c>
    </row>
    <row r="26" spans="1:18" ht="15" customHeight="1">
      <c r="A26" s="27" t="s">
        <v>55</v>
      </c>
      <c r="B26" s="370" t="s">
        <v>238</v>
      </c>
      <c r="C26" s="371"/>
      <c r="D26" s="28">
        <v>4.4</v>
      </c>
      <c r="E26" s="29">
        <v>7.4</v>
      </c>
      <c r="F26" s="29">
        <v>13.4</v>
      </c>
      <c r="G26" s="30">
        <v>24.4</v>
      </c>
      <c r="H26" s="31"/>
      <c r="I26" s="372">
        <f>ROUND(M22*D26,0)</f>
        <v>0</v>
      </c>
      <c r="J26" s="373"/>
      <c r="K26" s="374">
        <f>ROUND(M22*E26,0)</f>
        <v>0</v>
      </c>
      <c r="L26" s="374"/>
      <c r="M26" s="374">
        <f>ROUND(M22*F26,0)</f>
        <v>0</v>
      </c>
      <c r="N26" s="374"/>
      <c r="O26" s="374">
        <f>ROUND(M22*G26,0)</f>
        <v>0</v>
      </c>
      <c r="P26" s="374"/>
      <c r="Q26" s="374"/>
      <c r="R26" s="52">
        <f>ROUND(M22*H26,0)</f>
        <v>0</v>
      </c>
    </row>
    <row r="27" spans="1:18" ht="15" customHeight="1">
      <c r="A27" s="32" t="s">
        <v>239</v>
      </c>
      <c r="B27" s="370" t="s">
        <v>238</v>
      </c>
      <c r="C27" s="371"/>
      <c r="D27" s="33">
        <v>2.5</v>
      </c>
      <c r="E27" s="34">
        <v>3.5</v>
      </c>
      <c r="F27" s="34">
        <v>6</v>
      </c>
      <c r="G27" s="35">
        <v>12</v>
      </c>
      <c r="H27" s="36"/>
      <c r="I27" s="372">
        <f>ROUND((C22+E22+G22+I22+K22)*D27,0)</f>
        <v>0</v>
      </c>
      <c r="J27" s="373"/>
      <c r="K27" s="373">
        <f>ROUND((C22+E22+G22+I22+K22)*E27,0)</f>
        <v>0</v>
      </c>
      <c r="L27" s="373"/>
      <c r="M27" s="373">
        <f>ROUND((C22+E22+G22+I22+K22)*F27,0)</f>
        <v>0</v>
      </c>
      <c r="N27" s="373"/>
      <c r="O27" s="373">
        <f>ROUND((C22+E22+G22+I22+K22)*G27,0)</f>
        <v>0</v>
      </c>
      <c r="P27" s="373"/>
      <c r="Q27" s="373"/>
      <c r="R27" s="53">
        <f>ROUND((C22+E22+G22+I22+K22)*H27,0)</f>
        <v>0</v>
      </c>
    </row>
    <row r="28" spans="1:18" ht="65.25" customHeight="1">
      <c r="A28" s="346" t="s">
        <v>240</v>
      </c>
      <c r="B28" s="358" t="s">
        <v>241</v>
      </c>
      <c r="C28" s="359"/>
      <c r="D28" s="360" t="s">
        <v>242</v>
      </c>
      <c r="E28" s="360"/>
      <c r="F28" s="360"/>
      <c r="G28" s="360"/>
      <c r="H28" s="361"/>
      <c r="I28" s="352"/>
      <c r="J28" s="353"/>
      <c r="K28" s="353"/>
      <c r="L28" s="353"/>
      <c r="M28" s="353"/>
      <c r="N28" s="353"/>
      <c r="O28" s="353"/>
      <c r="P28" s="353"/>
      <c r="Q28" s="354"/>
      <c r="R28" s="54">
        <f>SUM(N8:N21)*220</f>
        <v>0</v>
      </c>
    </row>
    <row r="29" spans="1:18" ht="15" customHeight="1">
      <c r="A29" s="347"/>
      <c r="B29" s="362" t="s">
        <v>243</v>
      </c>
      <c r="C29" s="363"/>
      <c r="D29" s="364" t="s">
        <v>244</v>
      </c>
      <c r="E29" s="364"/>
      <c r="F29" s="364"/>
      <c r="G29" s="364"/>
      <c r="H29" s="365"/>
      <c r="I29" s="355"/>
      <c r="J29" s="356"/>
      <c r="K29" s="356"/>
      <c r="L29" s="356"/>
      <c r="M29" s="356"/>
      <c r="N29" s="356"/>
      <c r="O29" s="356"/>
      <c r="P29" s="356"/>
      <c r="Q29" s="357"/>
      <c r="R29" s="55">
        <f>SUM(O8:O21)*500</f>
        <v>0</v>
      </c>
    </row>
    <row r="30" spans="1:18" ht="15" customHeight="1">
      <c r="A30" s="37" t="s">
        <v>136</v>
      </c>
      <c r="B30" s="366"/>
      <c r="C30" s="367"/>
      <c r="D30" s="367"/>
      <c r="E30" s="367"/>
      <c r="F30" s="367"/>
      <c r="G30" s="367"/>
      <c r="H30" s="368"/>
      <c r="I30" s="369">
        <f>SUM(I26:J29)</f>
        <v>0</v>
      </c>
      <c r="J30" s="341"/>
      <c r="K30" s="341">
        <f>SUM(K26:L29)</f>
        <v>0</v>
      </c>
      <c r="L30" s="341"/>
      <c r="M30" s="341">
        <f>SUM(M26:N29)</f>
        <v>0</v>
      </c>
      <c r="N30" s="341"/>
      <c r="O30" s="341">
        <f>SUM(O26:Q29)</f>
        <v>0</v>
      </c>
      <c r="P30" s="341"/>
      <c r="Q30" s="341"/>
      <c r="R30" s="56">
        <f>SUM(R26:R29)</f>
        <v>0</v>
      </c>
    </row>
  </sheetData>
  <sheetProtection password="EF88" sheet="1"/>
  <mergeCells count="63">
    <mergeCell ref="A1:R1"/>
    <mergeCell ref="A3:E3"/>
    <mergeCell ref="F3:K3"/>
    <mergeCell ref="L3:N3"/>
    <mergeCell ref="O3:Q3"/>
    <mergeCell ref="A4:E4"/>
    <mergeCell ref="F4:K4"/>
    <mergeCell ref="L4:N4"/>
    <mergeCell ref="O4:Q4"/>
    <mergeCell ref="B6:C6"/>
    <mergeCell ref="D6:E6"/>
    <mergeCell ref="F6:G6"/>
    <mergeCell ref="H6:I6"/>
    <mergeCell ref="J6:K6"/>
    <mergeCell ref="L6:M6"/>
    <mergeCell ref="N6:O6"/>
    <mergeCell ref="P6:R6"/>
    <mergeCell ref="P7:Q7"/>
    <mergeCell ref="P8:Q8"/>
    <mergeCell ref="P9:Q9"/>
    <mergeCell ref="P10:Q10"/>
    <mergeCell ref="P11:Q11"/>
    <mergeCell ref="P12:Q12"/>
    <mergeCell ref="P13:Q13"/>
    <mergeCell ref="P14:Q14"/>
    <mergeCell ref="P15:Q15"/>
    <mergeCell ref="P16:Q16"/>
    <mergeCell ref="P17:Q17"/>
    <mergeCell ref="P18:Q18"/>
    <mergeCell ref="P19:Q19"/>
    <mergeCell ref="P20:Q20"/>
    <mergeCell ref="P21:Q21"/>
    <mergeCell ref="P22:Q22"/>
    <mergeCell ref="D24:H24"/>
    <mergeCell ref="I24:R24"/>
    <mergeCell ref="I25:J25"/>
    <mergeCell ref="K25:L25"/>
    <mergeCell ref="M25:N25"/>
    <mergeCell ref="O25:Q25"/>
    <mergeCell ref="K26:L26"/>
    <mergeCell ref="M26:N26"/>
    <mergeCell ref="O26:Q26"/>
    <mergeCell ref="B27:C27"/>
    <mergeCell ref="I27:J27"/>
    <mergeCell ref="K27:L27"/>
    <mergeCell ref="M27:N27"/>
    <mergeCell ref="O27:Q27"/>
    <mergeCell ref="B29:C29"/>
    <mergeCell ref="D29:H29"/>
    <mergeCell ref="B30:H30"/>
    <mergeCell ref="I30:J30"/>
    <mergeCell ref="B26:C26"/>
    <mergeCell ref="I26:J26"/>
    <mergeCell ref="K30:L30"/>
    <mergeCell ref="M30:N30"/>
    <mergeCell ref="O30:Q30"/>
    <mergeCell ref="A6:A7"/>
    <mergeCell ref="A24:A25"/>
    <mergeCell ref="A28:A29"/>
    <mergeCell ref="B24:C25"/>
    <mergeCell ref="I28:Q29"/>
    <mergeCell ref="B28:C28"/>
    <mergeCell ref="D28:H28"/>
  </mergeCells>
  <printOptions horizontalCentered="1"/>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土橋</cp:lastModifiedBy>
  <cp:lastPrinted>2019-09-18T03:41:46Z</cp:lastPrinted>
  <dcterms:created xsi:type="dcterms:W3CDTF">2007-11-02T01:43:01Z</dcterms:created>
  <dcterms:modified xsi:type="dcterms:W3CDTF">2024-03-22T05:17:13Z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