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710" windowHeight="9060" tabRatio="617" activeTab="1"/>
  </bookViews>
  <sheets>
    <sheet name="依頼書" sheetId="1" r:id="rId1"/>
    <sheet name="愛媛県" sheetId="2" r:id="rId2"/>
    <sheet name="愛媛県部数合計" sheetId="3" r:id="rId3"/>
  </sheets>
  <definedNames>
    <definedName name="_xlnm.Print_Area" localSheetId="1">'愛媛県'!$A$1:$S$247</definedName>
  </definedNames>
  <calcPr fullCalcOnLoad="1"/>
</workbook>
</file>

<file path=xl/comments2.xml><?xml version="1.0" encoding="utf-8"?>
<comments xmlns="http://schemas.openxmlformats.org/spreadsheetml/2006/main">
  <authors>
    <author>山田</author>
    <author>okoshi</author>
  </authors>
  <commentList>
    <comment ref="Q178" authorId="0">
      <text>
        <r>
          <rPr>
            <sz val="9"/>
            <rFont val="MS P ゴシック"/>
            <family val="3"/>
          </rPr>
          <t>20.10.01　名称変更
伊予土居→三島土居支所</t>
        </r>
      </text>
    </comment>
    <comment ref="C181" authorId="1">
      <text>
        <r>
          <rPr>
            <b/>
            <sz val="9"/>
            <rFont val="ＭＳ Ｐゴシック"/>
            <family val="3"/>
          </rPr>
          <t>22.10.01新居浜東を統合
22.08.01新居浜西を統合</t>
        </r>
        <r>
          <rPr>
            <sz val="9"/>
            <rFont val="ＭＳ Ｐゴシック"/>
            <family val="3"/>
          </rPr>
          <t xml:space="preserve">
</t>
        </r>
      </text>
    </comment>
    <comment ref="E215" authorId="1">
      <text>
        <r>
          <rPr>
            <sz val="9"/>
            <rFont val="ＭＳ Ｐゴシック"/>
            <family val="3"/>
          </rPr>
          <t xml:space="preserve">今治北（愛）から店名変更
</t>
        </r>
      </text>
    </comment>
    <comment ref="Q211" authorId="1">
      <text>
        <r>
          <rPr>
            <b/>
            <sz val="9"/>
            <rFont val="ＭＳ Ｐゴシック"/>
            <family val="3"/>
          </rPr>
          <t>店主変更に伴う
店名変更「今治西→今治北」</t>
        </r>
        <r>
          <rPr>
            <sz val="9"/>
            <rFont val="ＭＳ Ｐゴシック"/>
            <family val="3"/>
          </rPr>
          <t xml:space="preserve">
</t>
        </r>
      </text>
    </comment>
    <comment ref="Q213" authorId="1">
      <text>
        <r>
          <rPr>
            <b/>
            <sz val="9"/>
            <rFont val="ＭＳ Ｐゴシック"/>
            <family val="3"/>
          </rPr>
          <t xml:space="preserve">今治北（愛）から店名変更
</t>
        </r>
        <r>
          <rPr>
            <sz val="9"/>
            <rFont val="ＭＳ Ｐゴシック"/>
            <family val="3"/>
          </rPr>
          <t xml:space="preserve">
</t>
        </r>
      </text>
    </comment>
  </commentList>
</comments>
</file>

<file path=xl/sharedStrings.xml><?xml version="1.0" encoding="utf-8"?>
<sst xmlns="http://schemas.openxmlformats.org/spreadsheetml/2006/main" count="1087" uniqueCount="582">
  <si>
    <t>折 込 依 頼 書</t>
  </si>
  <si>
    <t>※</t>
  </si>
  <si>
    <t>部分のみ入力してください。</t>
  </si>
  <si>
    <t>扱い(依頼)会社</t>
  </si>
  <si>
    <t>住所</t>
  </si>
  <si>
    <t>電話番号</t>
  </si>
  <si>
    <t>ＦＡＸ 番号</t>
  </si>
  <si>
    <t>ご担当者</t>
  </si>
  <si>
    <t>広告主</t>
  </si>
  <si>
    <t>タイトル</t>
  </si>
  <si>
    <t>折込日</t>
  </si>
  <si>
    <t>年</t>
  </si>
  <si>
    <t>月</t>
  </si>
  <si>
    <t>日</t>
  </si>
  <si>
    <t>サイズ</t>
  </si>
  <si>
    <t>折込広告取扱についてのお願い</t>
  </si>
  <si>
    <t>Ⅰ.</t>
  </si>
  <si>
    <t>「新聞折込広告取り扱い基準」に違反した広告は折込できません。広告制作の際ご確認ください。</t>
  </si>
  <si>
    <t>Ⅱ.</t>
  </si>
  <si>
    <t>各種券や折込チラシが商品などに替わるものや、各種団体発行の物については折込できないことがあります。</t>
  </si>
  <si>
    <t>事前にご確認下さい。</t>
  </si>
  <si>
    <t>Ⅲ.</t>
  </si>
  <si>
    <t>Ａ版、Ｂ版以外の変形物、及び、折りずれ、特に厚い紙、ハガキ大未満の紙などは扱っておりません。</t>
  </si>
  <si>
    <t>Ⅳ.</t>
  </si>
  <si>
    <t>天災、災害で配達不能の場合や、新聞作成の事故の場合、やむを得ず折込日の変更をさせて頂く事や折込</t>
  </si>
  <si>
    <t>不能になることがありますので、ご了承願います。</t>
  </si>
  <si>
    <t>Ⅴ.</t>
  </si>
  <si>
    <t>折込広告搬入後の中止及び変更は、作業が難しく、間違いが起きやすいのでご遠慮下さい。</t>
  </si>
  <si>
    <t>Ⅵ.</t>
  </si>
  <si>
    <t>新聞販売所では、細心の注意をはらって作業をするよう指導しておりますが、偶然のモレ、ダブりはご容赦くだ</t>
  </si>
  <si>
    <t>さい。</t>
  </si>
  <si>
    <t>Ⅶ.</t>
  </si>
  <si>
    <t>折込料の支払は、当社と契約のない場合前金となっていますのでよろしくお願いします。</t>
  </si>
  <si>
    <t>搬入について</t>
  </si>
  <si>
    <t>折込広告を搬入される際は、納品書、又はそれに代わるものを添付いただくようお願いします。</t>
  </si>
  <si>
    <t>半月以上先の折込や、当社締め切り時間以降の搬入はご遠慮願います。</t>
  </si>
  <si>
    <t>折込チラシは予備紙は必要ありません。申し込み枚数でお願いします。</t>
  </si>
  <si>
    <t>販売店明細について</t>
  </si>
  <si>
    <t>折込部数は各新聞社の発表部数となっています。</t>
  </si>
  <si>
    <t>新聞販売店の区域と行政区域とは一致していない販売店もあります。</t>
  </si>
  <si>
    <t>販売店内の区域指定は配達等の関係で確実な作業ができません。</t>
  </si>
  <si>
    <t>指定をされる場合はご希望通り折込が入らない場合もございますのでご了承願います。</t>
  </si>
  <si>
    <t>愛媛県　新聞折込広告部数 明細表①</t>
  </si>
  <si>
    <t>折込指定日</t>
  </si>
  <si>
    <t>ページ計</t>
  </si>
  <si>
    <t>折込総数</t>
  </si>
  <si>
    <t>ｻｲｽﾞ</t>
  </si>
  <si>
    <t>広告主名(ﾁﾗｼの表記の名称)</t>
  </si>
  <si>
    <t>依頼会社</t>
  </si>
  <si>
    <t>1.松山市</t>
  </si>
  <si>
    <t>市郡別</t>
  </si>
  <si>
    <t>朝日新聞</t>
  </si>
  <si>
    <t>毎日新聞</t>
  </si>
  <si>
    <t>読売新聞</t>
  </si>
  <si>
    <t>産経新聞</t>
  </si>
  <si>
    <t>日経新聞</t>
  </si>
  <si>
    <t>愛媛新聞</t>
  </si>
  <si>
    <t>販売店名</t>
  </si>
  <si>
    <t>部数</t>
  </si>
  <si>
    <t>配付数</t>
  </si>
  <si>
    <t>松山市①</t>
  </si>
  <si>
    <t>城南</t>
  </si>
  <si>
    <t>松山</t>
  </si>
  <si>
    <t>中央(朝)</t>
  </si>
  <si>
    <t>道後(合)</t>
  </si>
  <si>
    <t>道後</t>
  </si>
  <si>
    <t>東部</t>
  </si>
  <si>
    <t>道後(朝)</t>
  </si>
  <si>
    <t>城北(合)</t>
  </si>
  <si>
    <t>城北</t>
  </si>
  <si>
    <t>松山西</t>
  </si>
  <si>
    <t>城北(朝)</t>
  </si>
  <si>
    <t>余土(合)</t>
  </si>
  <si>
    <t>南</t>
  </si>
  <si>
    <t>奥道後(愛)</t>
  </si>
  <si>
    <t>余土(朝)</t>
  </si>
  <si>
    <t>桑原(合)</t>
  </si>
  <si>
    <t>松山南(合)</t>
  </si>
  <si>
    <t>椿</t>
  </si>
  <si>
    <t>堀江(愛)</t>
  </si>
  <si>
    <t>松山南(朝)</t>
  </si>
  <si>
    <t>番町(合)</t>
  </si>
  <si>
    <t>松山城東(合)</t>
  </si>
  <si>
    <t>三津</t>
  </si>
  <si>
    <t>和気</t>
  </si>
  <si>
    <t>雄郡(合)</t>
  </si>
  <si>
    <t>松山北</t>
  </si>
  <si>
    <t>堀江</t>
  </si>
  <si>
    <t>西部</t>
  </si>
  <si>
    <t>松山城東(朝)</t>
  </si>
  <si>
    <t>竹原(合)</t>
  </si>
  <si>
    <t>三津(合)</t>
  </si>
  <si>
    <t>垣生（愛）</t>
  </si>
  <si>
    <t>南部</t>
  </si>
  <si>
    <t>三津・西支所</t>
  </si>
  <si>
    <t>平井</t>
  </si>
  <si>
    <t>城西</t>
  </si>
  <si>
    <t>垣生(愛)</t>
  </si>
  <si>
    <t>桑原(愛)</t>
  </si>
  <si>
    <t>松山東(合)</t>
  </si>
  <si>
    <t>久米</t>
  </si>
  <si>
    <t>番町(愛)</t>
  </si>
  <si>
    <t>久米(合)</t>
  </si>
  <si>
    <t>石井</t>
  </si>
  <si>
    <t>伊台(愛）</t>
  </si>
  <si>
    <t>道後東</t>
  </si>
  <si>
    <t>保免(愛)</t>
  </si>
  <si>
    <t>潮見</t>
  </si>
  <si>
    <t>奥道後(合)</t>
  </si>
  <si>
    <t>番町（愛）</t>
  </si>
  <si>
    <t>三津(朝)</t>
  </si>
  <si>
    <t>堀江(合)</t>
  </si>
  <si>
    <t>雄郡（愛）</t>
  </si>
  <si>
    <t>三津・西支所(朝)</t>
  </si>
  <si>
    <t>竹原（愛）</t>
  </si>
  <si>
    <t>松山東(朝)</t>
  </si>
  <si>
    <t>保免（愛）</t>
  </si>
  <si>
    <t>久米(朝)</t>
  </si>
  <si>
    <t>松山城西（愛）</t>
  </si>
  <si>
    <t>富久(愛)</t>
  </si>
  <si>
    <t>衣山</t>
  </si>
  <si>
    <t>味生（愛）</t>
  </si>
  <si>
    <t>伊台（合）</t>
  </si>
  <si>
    <t>石井南（愛）</t>
  </si>
  <si>
    <t>森松(愛)</t>
  </si>
  <si>
    <t>三津東</t>
  </si>
  <si>
    <t>石井東(愛)</t>
  </si>
  <si>
    <t>三津西</t>
  </si>
  <si>
    <t>味生(合)</t>
  </si>
  <si>
    <t>石井南(愛)</t>
  </si>
  <si>
    <t>富久(合)</t>
  </si>
  <si>
    <t>垣生(合)</t>
  </si>
  <si>
    <t>石井東(合)</t>
  </si>
  <si>
    <t>石井南(合)</t>
  </si>
  <si>
    <t>小計</t>
  </si>
  <si>
    <t>＊折込地区は行政市区とは一致しない場合がありますのでご注意ください。</t>
  </si>
  <si>
    <t>株式会社　朝日オリコミ四国</t>
  </si>
  <si>
    <t>愛媛県　新聞折込広告部数 明細表②</t>
  </si>
  <si>
    <t>2.中予地区</t>
  </si>
  <si>
    <t>中島(三津)</t>
  </si>
  <si>
    <t>中島</t>
  </si>
  <si>
    <t>松山市合計</t>
  </si>
  <si>
    <t>東温市</t>
  </si>
  <si>
    <t>東温(愛)</t>
  </si>
  <si>
    <t>東温（合）</t>
  </si>
  <si>
    <t>東温(読)</t>
  </si>
  <si>
    <t>東温(合)</t>
  </si>
  <si>
    <t>伊予市</t>
  </si>
  <si>
    <t>伊予(合)</t>
  </si>
  <si>
    <t>伊予(朝)</t>
  </si>
  <si>
    <t>伊予（合）</t>
  </si>
  <si>
    <t>伊予(読)</t>
  </si>
  <si>
    <t>伊予東</t>
  </si>
  <si>
    <t>上灘(愛)</t>
  </si>
  <si>
    <t>上灘</t>
  </si>
  <si>
    <t>上灘(合)</t>
  </si>
  <si>
    <t>下灘(愛)</t>
  </si>
  <si>
    <t>下灘(合)</t>
  </si>
  <si>
    <t>中山(愛)</t>
  </si>
  <si>
    <t>中山(合)</t>
  </si>
  <si>
    <t>佐礼谷(愛)</t>
  </si>
  <si>
    <t>佐礼谷(合)</t>
  </si>
  <si>
    <t>広田(愛)</t>
  </si>
  <si>
    <t>広田(合)</t>
  </si>
  <si>
    <t>砥部町　</t>
  </si>
  <si>
    <t>砥部(久米)</t>
  </si>
  <si>
    <t>砥部</t>
  </si>
  <si>
    <t>砥部(愛)</t>
  </si>
  <si>
    <t>伊予郡</t>
  </si>
  <si>
    <t>松前(合)</t>
  </si>
  <si>
    <t>松前(朝)</t>
  </si>
  <si>
    <t>松前(読)</t>
  </si>
  <si>
    <t>松前</t>
  </si>
  <si>
    <t>松前町　</t>
  </si>
  <si>
    <t>北伊予(松前)</t>
  </si>
  <si>
    <t>北伊予(朝)(松前)</t>
  </si>
  <si>
    <t>久万(合)</t>
  </si>
  <si>
    <t>久万(朝)</t>
  </si>
  <si>
    <t>久万</t>
  </si>
  <si>
    <t>畑野川</t>
  </si>
  <si>
    <t>父二峰</t>
  </si>
  <si>
    <t>柳谷</t>
  </si>
  <si>
    <t>美川(愛)</t>
  </si>
  <si>
    <t>美川(合)</t>
  </si>
  <si>
    <t>ページ合計</t>
  </si>
  <si>
    <t>合計</t>
  </si>
  <si>
    <t>愛媛県　新聞折込広告部数 明細表③</t>
  </si>
  <si>
    <t>3.南予地区</t>
  </si>
  <si>
    <t>五十崎（愛）</t>
  </si>
  <si>
    <t>五十崎(愛)</t>
  </si>
  <si>
    <t>五十崎(合)</t>
  </si>
  <si>
    <t>内子（愛）</t>
  </si>
  <si>
    <t>内子(愛)</t>
  </si>
  <si>
    <t>内子</t>
  </si>
  <si>
    <t>内子(合)</t>
  </si>
  <si>
    <t>大瀬（愛）</t>
  </si>
  <si>
    <t>大瀬(愛)</t>
  </si>
  <si>
    <t>大瀬(合)</t>
  </si>
  <si>
    <t>小田(合)</t>
  </si>
  <si>
    <t>小田(朝)</t>
  </si>
  <si>
    <t>小田</t>
  </si>
  <si>
    <t>大洲市</t>
  </si>
  <si>
    <t>八多喜(合)</t>
  </si>
  <si>
    <t>八多喜(朝)</t>
  </si>
  <si>
    <t>八多喜</t>
  </si>
  <si>
    <t>大洲(合)</t>
  </si>
  <si>
    <t>大洲</t>
  </si>
  <si>
    <t>大洲(朝)</t>
  </si>
  <si>
    <t>平野</t>
  </si>
  <si>
    <t>菅田(愛)</t>
  </si>
  <si>
    <t>菅田(合)</t>
  </si>
  <si>
    <t>新谷</t>
  </si>
  <si>
    <t>大川(愛)</t>
  </si>
  <si>
    <t>大川(合)</t>
  </si>
  <si>
    <t>長浜</t>
  </si>
  <si>
    <t>長浜白滝(愛)</t>
  </si>
  <si>
    <t>長浜白滝(合)</t>
  </si>
  <si>
    <t>鹿野川</t>
  </si>
  <si>
    <t>河辺</t>
  </si>
  <si>
    <t>八幡浜市</t>
  </si>
  <si>
    <t>八幡浜（合）</t>
  </si>
  <si>
    <t>八幡浜（読）</t>
  </si>
  <si>
    <t>八幡浜東(合)</t>
  </si>
  <si>
    <t>八幡浜南(愛)</t>
  </si>
  <si>
    <t>八幡浜東(愛)</t>
  </si>
  <si>
    <t>八幡浜南(合)</t>
  </si>
  <si>
    <t>保内</t>
  </si>
  <si>
    <t>保内川之石</t>
  </si>
  <si>
    <t>伊方(合)</t>
  </si>
  <si>
    <t>伊方(愛)</t>
  </si>
  <si>
    <t>町見(愛)</t>
  </si>
  <si>
    <t>町見(合)</t>
  </si>
  <si>
    <t>三机</t>
  </si>
  <si>
    <t>三崎(愛)</t>
  </si>
  <si>
    <t>三瓶町　</t>
  </si>
  <si>
    <t>三瓶</t>
  </si>
  <si>
    <t>三瓶(愛)</t>
  </si>
  <si>
    <t>宇和町　</t>
  </si>
  <si>
    <t>卯之町</t>
  </si>
  <si>
    <t>明浜町　</t>
  </si>
  <si>
    <t>高山</t>
  </si>
  <si>
    <t>西予市</t>
  </si>
  <si>
    <t>野村(合)</t>
  </si>
  <si>
    <t>野村(朝)</t>
  </si>
  <si>
    <t>野村町　</t>
  </si>
  <si>
    <t>城川町　</t>
  </si>
  <si>
    <t>愛媛県　新聞折込広告部数 明細表④</t>
  </si>
  <si>
    <t>4.南予地区</t>
  </si>
  <si>
    <t>宇和島市</t>
  </si>
  <si>
    <t>宇和島</t>
  </si>
  <si>
    <t>津島(朝)</t>
  </si>
  <si>
    <t>津島</t>
  </si>
  <si>
    <t>吉田（合）</t>
  </si>
  <si>
    <t>吉田(合)</t>
  </si>
  <si>
    <t>吉田(読)</t>
  </si>
  <si>
    <t>吉田(毎)</t>
  </si>
  <si>
    <t>三間(愛)</t>
  </si>
  <si>
    <t>三間</t>
  </si>
  <si>
    <t>三間（合）</t>
  </si>
  <si>
    <t>近永(合)</t>
  </si>
  <si>
    <t>近永(朝)</t>
  </si>
  <si>
    <t>近永（合）</t>
  </si>
  <si>
    <t>鬼北町　</t>
  </si>
  <si>
    <t>近永(読)</t>
  </si>
  <si>
    <t>近永（愛）</t>
  </si>
  <si>
    <t>北宇和郡</t>
  </si>
  <si>
    <t>小倉・近永(読)</t>
  </si>
  <si>
    <t>松野町　</t>
  </si>
  <si>
    <t>松丸</t>
  </si>
  <si>
    <t>松丸（愛）</t>
  </si>
  <si>
    <t>松丸(合)</t>
  </si>
  <si>
    <t>松丸(愛)</t>
  </si>
  <si>
    <t>目黒</t>
  </si>
  <si>
    <t>内海</t>
  </si>
  <si>
    <t>御荘(合)</t>
  </si>
  <si>
    <t>御荘(朝)</t>
  </si>
  <si>
    <t>御荘</t>
  </si>
  <si>
    <t>南宇和</t>
  </si>
  <si>
    <t>一本松</t>
  </si>
  <si>
    <t>愛媛県　新聞折込広告部数 明細表⑤</t>
  </si>
  <si>
    <t>5.東予地区</t>
  </si>
  <si>
    <t>四国中央市</t>
  </si>
  <si>
    <t>四国中央</t>
  </si>
  <si>
    <t>四国中央(合)</t>
  </si>
  <si>
    <t>川之江（合）</t>
  </si>
  <si>
    <t>川之江（読）</t>
  </si>
  <si>
    <t>四国中央(毎)</t>
  </si>
  <si>
    <t>川之江(読)</t>
  </si>
  <si>
    <t>三島(合)</t>
  </si>
  <si>
    <t>三島（合）</t>
  </si>
  <si>
    <t>三島（川之江）（読）</t>
  </si>
  <si>
    <t>三島(朝)</t>
  </si>
  <si>
    <t>三島西（合）</t>
  </si>
  <si>
    <t>三島西(読）</t>
  </si>
  <si>
    <t xml:space="preserve"> </t>
  </si>
  <si>
    <t>三島西（土居分）（読）</t>
  </si>
  <si>
    <t>土居</t>
  </si>
  <si>
    <t>土居(合)</t>
  </si>
  <si>
    <t>土居(毎)</t>
  </si>
  <si>
    <t>新居浜市</t>
  </si>
  <si>
    <t>新居浜北(合)</t>
  </si>
  <si>
    <t>新居浜中央</t>
  </si>
  <si>
    <t>新居浜東</t>
  </si>
  <si>
    <t>新居浜北(朝)</t>
  </si>
  <si>
    <t>新居浜西</t>
  </si>
  <si>
    <t>新居浜中(朝)</t>
  </si>
  <si>
    <t>新居浜南</t>
  </si>
  <si>
    <t>新居浜北</t>
  </si>
  <si>
    <t>新居浜南（合）</t>
  </si>
  <si>
    <t>新居浜上</t>
  </si>
  <si>
    <t>新居浜南(合)</t>
  </si>
  <si>
    <t>中萩（愛）</t>
  </si>
  <si>
    <t>泉川</t>
  </si>
  <si>
    <t>新居浜南(朝)</t>
  </si>
  <si>
    <t>中萩（合）</t>
  </si>
  <si>
    <t>中萩（朝）</t>
  </si>
  <si>
    <t>中萩(朝)</t>
  </si>
  <si>
    <t>西条市</t>
  </si>
  <si>
    <t>西条東(合)</t>
  </si>
  <si>
    <t>西条東</t>
  </si>
  <si>
    <t>西条中</t>
  </si>
  <si>
    <t>西条東(朝)</t>
  </si>
  <si>
    <t>西条南</t>
  </si>
  <si>
    <t>西条中部</t>
  </si>
  <si>
    <t>西条西</t>
  </si>
  <si>
    <t>丹原(愛)</t>
  </si>
  <si>
    <t>丹原(合)</t>
  </si>
  <si>
    <t>壬生川南（合）</t>
  </si>
  <si>
    <t>壬生川南(読)</t>
  </si>
  <si>
    <t>壬生川北（合）</t>
  </si>
  <si>
    <t>壬生川北(読)</t>
  </si>
  <si>
    <t>愛媛県　新聞折込広告部数 明細表⑥</t>
  </si>
  <si>
    <t>6.東予地区</t>
  </si>
  <si>
    <t>今治市①</t>
  </si>
  <si>
    <t>桜井(合)</t>
  </si>
  <si>
    <t>桜井</t>
  </si>
  <si>
    <t>桜井(朝)</t>
  </si>
  <si>
    <t>今治中央(合)(島含)</t>
  </si>
  <si>
    <t>今治東</t>
  </si>
  <si>
    <t>今治東（合）</t>
  </si>
  <si>
    <t>今治中央(朝)(島含)</t>
  </si>
  <si>
    <t>今治中央(朝)</t>
  </si>
  <si>
    <t>今治東(島含)</t>
  </si>
  <si>
    <t>今治南(合)</t>
  </si>
  <si>
    <t>今治西</t>
  </si>
  <si>
    <t>今治北／波止浜(合)</t>
  </si>
  <si>
    <t>今治南(朝)</t>
  </si>
  <si>
    <t>今治北(合)</t>
  </si>
  <si>
    <t>今治中央（合）(島含)</t>
  </si>
  <si>
    <t>今治北／波止浜(読)</t>
  </si>
  <si>
    <t>今治北(朝)</t>
  </si>
  <si>
    <t>今治南</t>
  </si>
  <si>
    <t>今治（合）</t>
  </si>
  <si>
    <t>今治北(毎)</t>
  </si>
  <si>
    <t>今治東(読)</t>
  </si>
  <si>
    <t>大西（読）</t>
  </si>
  <si>
    <t>大西(読)</t>
  </si>
  <si>
    <t>大西(合)</t>
  </si>
  <si>
    <t>今治(読)</t>
  </si>
  <si>
    <t>大西</t>
  </si>
  <si>
    <t>菊間（読）</t>
  </si>
  <si>
    <t>菊間（愛）</t>
  </si>
  <si>
    <t>菊間(合)</t>
  </si>
  <si>
    <t>菊間(読)</t>
  </si>
  <si>
    <t>亀岡(愛)</t>
  </si>
  <si>
    <t>亀岡（愛）</t>
  </si>
  <si>
    <t>亀岡(合)</t>
  </si>
  <si>
    <t>宗方(愛)</t>
  </si>
  <si>
    <t>宗方（愛）</t>
  </si>
  <si>
    <t>宗方(合)</t>
  </si>
  <si>
    <t>大三島町　</t>
  </si>
  <si>
    <t>口総支所(愛)</t>
  </si>
  <si>
    <t>口総支所(合)</t>
  </si>
  <si>
    <t>野ﾉ江</t>
  </si>
  <si>
    <t>宮浦(愛)</t>
  </si>
  <si>
    <t>宮浦(合)</t>
  </si>
  <si>
    <t>宮浦(毎)</t>
  </si>
  <si>
    <t>井口</t>
  </si>
  <si>
    <t>上浦町　</t>
  </si>
  <si>
    <t>瀬戸崎(愛)</t>
  </si>
  <si>
    <t>瀬戸崎(合)</t>
  </si>
  <si>
    <t>盛(愛)</t>
  </si>
  <si>
    <t>盛(合)</t>
  </si>
  <si>
    <t>今治市②</t>
  </si>
  <si>
    <t>大島(愛)</t>
  </si>
  <si>
    <t>大島（愛）</t>
  </si>
  <si>
    <t>大島(合)</t>
  </si>
  <si>
    <t>吉海町　</t>
  </si>
  <si>
    <t>宮窪町　</t>
  </si>
  <si>
    <t>宮窪(愛)</t>
  </si>
  <si>
    <t>宮窪(合)</t>
  </si>
  <si>
    <t>伯方町　</t>
  </si>
  <si>
    <t>伯方</t>
  </si>
  <si>
    <t>伯方(愛)</t>
  </si>
  <si>
    <t>伯方(合)</t>
  </si>
  <si>
    <t>関前　</t>
  </si>
  <si>
    <t>関前</t>
  </si>
  <si>
    <t>今治北に含む</t>
  </si>
  <si>
    <t>今治東に含む</t>
  </si>
  <si>
    <t>今治市合計</t>
  </si>
  <si>
    <t>越智郡</t>
  </si>
  <si>
    <t>弓削</t>
  </si>
  <si>
    <t>上島町</t>
  </si>
  <si>
    <t>岩城(愛)</t>
  </si>
  <si>
    <t>岩城(合)</t>
  </si>
  <si>
    <t>佐島(合)</t>
  </si>
  <si>
    <t>生名(合)</t>
  </si>
  <si>
    <t>生名(愛)</t>
  </si>
  <si>
    <t>総合計</t>
  </si>
  <si>
    <t>新　　聞　　オ　　リ　　コ　　ミ　　配　　布　　部　　数　　合　　計　　表</t>
  </si>
  <si>
    <t>広　告　主　名</t>
  </si>
  <si>
    <t>広　告　名</t>
  </si>
  <si>
    <t>部数総計</t>
  </si>
  <si>
    <t>市　　区</t>
  </si>
  <si>
    <t>朝日</t>
  </si>
  <si>
    <t>毎日</t>
  </si>
  <si>
    <t>読売</t>
  </si>
  <si>
    <t>産経</t>
  </si>
  <si>
    <t>日経</t>
  </si>
  <si>
    <t>愛媛</t>
  </si>
  <si>
    <t>基本部数</t>
  </si>
  <si>
    <t>配布部数</t>
  </si>
  <si>
    <t>松山市</t>
  </si>
  <si>
    <t>上浮穴郡</t>
  </si>
  <si>
    <t>喜多郡</t>
  </si>
  <si>
    <t>西宇和郡</t>
  </si>
  <si>
    <t>南宇和郡</t>
  </si>
  <si>
    <t>今治市</t>
  </si>
  <si>
    <t>媒体</t>
  </si>
  <si>
    <t>区域</t>
  </si>
  <si>
    <t>単価（円）　※税抜</t>
  </si>
  <si>
    <t>金額　※税抜</t>
  </si>
  <si>
    <t>Ｂ４</t>
  </si>
  <si>
    <t>Ｂ４厚紙</t>
  </si>
  <si>
    <t>Ｂ３</t>
  </si>
  <si>
    <t>Ｂ２</t>
  </si>
  <si>
    <t>Ｂ１</t>
  </si>
  <si>
    <t>今回</t>
  </si>
  <si>
    <t>その他県下</t>
  </si>
  <si>
    <t>中央紙</t>
  </si>
  <si>
    <t>県下全域</t>
  </si>
  <si>
    <t>小松</t>
  </si>
  <si>
    <t>野々江支所(合)</t>
  </si>
  <si>
    <t>盛(愛)</t>
  </si>
  <si>
    <t>三崎(合)</t>
  </si>
  <si>
    <t>三瓶</t>
  </si>
  <si>
    <t>北条（合）</t>
  </si>
  <si>
    <t>北条（読)</t>
  </si>
  <si>
    <t>野村(合)</t>
  </si>
  <si>
    <t>野村(読)</t>
  </si>
  <si>
    <t>城川（合）</t>
  </si>
  <si>
    <t>城川(愛)</t>
  </si>
  <si>
    <t>卯之町(朝)</t>
  </si>
  <si>
    <t>卯之町(愛)</t>
  </si>
  <si>
    <t>卯之町(合)</t>
  </si>
  <si>
    <t>柳谷</t>
  </si>
  <si>
    <t>徳の森</t>
  </si>
  <si>
    <t>三机(愛)</t>
  </si>
  <si>
    <t>三机(愛)</t>
  </si>
  <si>
    <t>富久支所(愛)</t>
  </si>
  <si>
    <t>今治中央(朝)</t>
  </si>
  <si>
    <t>大島（愛）</t>
  </si>
  <si>
    <t>宮窪(愛)</t>
  </si>
  <si>
    <t>岩城(愛)</t>
  </si>
  <si>
    <t>佐島（読）</t>
  </si>
  <si>
    <t>生名(愛)</t>
  </si>
  <si>
    <t>中国新聞</t>
  </si>
  <si>
    <t>弓削(朝)</t>
  </si>
  <si>
    <t>佐島(読)</t>
  </si>
  <si>
    <t>中国</t>
  </si>
  <si>
    <t>いよ西条(朝)</t>
  </si>
  <si>
    <t>今治北／波止浜(読)</t>
  </si>
  <si>
    <t>今治北／波止浜(読)</t>
  </si>
  <si>
    <t>菊間(読)</t>
  </si>
  <si>
    <t>宇和島西(愛）</t>
  </si>
  <si>
    <t>野村（惣川）（合）</t>
  </si>
  <si>
    <t>弓削(合）</t>
  </si>
  <si>
    <t>八幡浜東（愛）</t>
  </si>
  <si>
    <t>日土（愛）</t>
  </si>
  <si>
    <t>保内（愛）</t>
  </si>
  <si>
    <t>野々江支所(愛)</t>
  </si>
  <si>
    <t>日土(合）</t>
  </si>
  <si>
    <t>保内（合）</t>
  </si>
  <si>
    <t>北条東（愛）</t>
  </si>
  <si>
    <t>北条南（愛）</t>
  </si>
  <si>
    <t>粟井（愛）</t>
  </si>
  <si>
    <t>鹿野川(愛）</t>
  </si>
  <si>
    <t>河辺（愛）</t>
  </si>
  <si>
    <t>0</t>
  </si>
  <si>
    <t>八坂･福音寺(合)</t>
  </si>
  <si>
    <t>森松（合）</t>
  </si>
  <si>
    <t>久谷（愛）</t>
  </si>
  <si>
    <t>荏原（愛）</t>
  </si>
  <si>
    <t>八坂･福音寺(愛)</t>
  </si>
  <si>
    <t>砥部(合)</t>
  </si>
  <si>
    <t>砥部北（愛）</t>
  </si>
  <si>
    <t>明浜(愛)</t>
  </si>
  <si>
    <t>明浜(合)</t>
  </si>
  <si>
    <t>明浜(愛)</t>
  </si>
  <si>
    <t>四国中央(川之江)</t>
  </si>
  <si>
    <t>四国中央(東支所)</t>
  </si>
  <si>
    <t>四国中央(合)</t>
  </si>
  <si>
    <t>四国中央(西支所)</t>
  </si>
  <si>
    <t>四国中央(土居)</t>
  </si>
  <si>
    <t>いよ西条(合)</t>
  </si>
  <si>
    <t>四国中央(愛)</t>
  </si>
  <si>
    <t>四国中央西(愛)</t>
  </si>
  <si>
    <t>新居浜南</t>
  </si>
  <si>
    <t>新居浜南（愛）</t>
  </si>
  <si>
    <t>四国中央西（愛）</t>
  </si>
  <si>
    <t>北条東(合）</t>
  </si>
  <si>
    <t>北条南(合）</t>
  </si>
  <si>
    <t>粟井（合）</t>
  </si>
  <si>
    <t>久谷（合）</t>
  </si>
  <si>
    <t>荏原（合）</t>
  </si>
  <si>
    <t>砥部（愛）</t>
  </si>
  <si>
    <t>砥部北(合)</t>
  </si>
  <si>
    <t>宇和島西(合）</t>
  </si>
  <si>
    <t>日吉(愛)</t>
  </si>
  <si>
    <t>日吉（合）</t>
  </si>
  <si>
    <t>伊台(愛）</t>
  </si>
  <si>
    <t>伊台（愛）</t>
  </si>
  <si>
    <t>廃店</t>
  </si>
  <si>
    <t>東温(愛）</t>
  </si>
  <si>
    <t>東温(愛)</t>
  </si>
  <si>
    <t>長浜(読)</t>
  </si>
  <si>
    <t>長浜(合)</t>
  </si>
  <si>
    <t>長浜(読)</t>
  </si>
  <si>
    <t>卯之町(朝)</t>
  </si>
  <si>
    <t>清水（愛）</t>
  </si>
  <si>
    <t>清水(愛)</t>
  </si>
  <si>
    <t>宮浦(愛）</t>
  </si>
  <si>
    <t>島嶼部送料</t>
  </si>
  <si>
    <t>B4</t>
  </si>
  <si>
    <t>B3</t>
  </si>
  <si>
    <t>配送管理料</t>
  </si>
  <si>
    <t>B2</t>
  </si>
  <si>
    <t>B1</t>
  </si>
  <si>
    <t>配送管理料</t>
  </si>
  <si>
    <t>1枚あたりの単価です。</t>
  </si>
  <si>
    <t>※島嶼部（今治②及び越智郡）につきましては、上記とは別途島嶼部送料が必要となります</t>
  </si>
  <si>
    <t>吉田（愛）</t>
  </si>
  <si>
    <t>西条南（愛）</t>
  </si>
  <si>
    <t>津島（朝）</t>
  </si>
  <si>
    <t>廃店</t>
  </si>
  <si>
    <t>新居浜中(合)</t>
  </si>
  <si>
    <t>多喜浜(愛)</t>
  </si>
  <si>
    <t>多喜浜(愛)</t>
  </si>
  <si>
    <t>保免(合)</t>
  </si>
  <si>
    <t>清水(合)</t>
  </si>
  <si>
    <t>松山城西</t>
  </si>
  <si>
    <t>三瓶(合)</t>
  </si>
  <si>
    <t>津島(合)</t>
  </si>
  <si>
    <t>吉田(合)</t>
  </si>
  <si>
    <t>波止浜から店名変更</t>
  </si>
  <si>
    <t>今治北へ統合</t>
  </si>
  <si>
    <t>大島に統合</t>
  </si>
  <si>
    <t>宮窪(愛)</t>
  </si>
  <si>
    <t>卯之町(合)</t>
  </si>
  <si>
    <t>東部と松山西へ分割統合</t>
  </si>
  <si>
    <t>菊間（読）に統合</t>
  </si>
  <si>
    <t>今治北（愛）に統合</t>
  </si>
  <si>
    <t>今治（読）に統合</t>
  </si>
  <si>
    <t>今治北に統合</t>
  </si>
  <si>
    <t>東予（愛）</t>
  </si>
  <si>
    <t>東予（愛）</t>
  </si>
  <si>
    <t>東予（合）</t>
  </si>
  <si>
    <t>今治北</t>
  </si>
  <si>
    <t>愛媛県 令和6年04月</t>
  </si>
  <si>
    <t xml:space="preserve"> 波止浜(合)</t>
  </si>
  <si>
    <t>波止浜(愛)</t>
  </si>
  <si>
    <t>保免へ統合</t>
  </si>
  <si>
    <t>今治北（朝）</t>
  </si>
  <si>
    <t>今治中央(朝)へ統合</t>
  </si>
  <si>
    <t>宇和島北(愛）</t>
  </si>
  <si>
    <t>宇和島西北(合）</t>
  </si>
  <si>
    <t>西条飯岡</t>
  </si>
  <si>
    <r>
      <t>松山市②　</t>
    </r>
    <r>
      <rPr>
        <sz val="10"/>
        <rFont val="ＭＳ Ｐゴシック"/>
        <family val="3"/>
      </rPr>
      <t>(旧北条市)　　　(旧温泉郡)</t>
    </r>
  </si>
  <si>
    <r>
      <t>上浮穴郡　　</t>
    </r>
    <r>
      <rPr>
        <sz val="10"/>
        <rFont val="ＭＳ Ｐゴシック"/>
        <family val="3"/>
      </rPr>
      <t>久万高原町</t>
    </r>
  </si>
  <si>
    <r>
      <t xml:space="preserve">喜多郡
</t>
    </r>
    <r>
      <rPr>
        <sz val="10"/>
        <rFont val="ＭＳ Ｐゴシック"/>
        <family val="3"/>
      </rPr>
      <t>内子町　</t>
    </r>
  </si>
  <si>
    <r>
      <t>西宇和郡　　</t>
    </r>
    <r>
      <rPr>
        <sz val="10"/>
        <rFont val="ＭＳ Ｐゴシック"/>
        <family val="3"/>
      </rPr>
      <t>伊方町</t>
    </r>
  </si>
  <si>
    <r>
      <t>南宇和郡　　　　</t>
    </r>
    <r>
      <rPr>
        <sz val="10"/>
        <rFont val="ＭＳ Ｐゴシック"/>
        <family val="3"/>
      </rPr>
      <t>愛南町</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</si>
</sst>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quot;&quot;"/>
    <numFmt numFmtId="179" formatCode="#,###;\-#,###;&quot;&quot;\ "/>
    <numFmt numFmtId="180" formatCode="0.00_ "/>
    <numFmt numFmtId="181" formatCode="m&quot;月&quot;d&quot;日&quot;\(aaa\)"/>
    <numFmt numFmtId="182" formatCode="#,##0_)&quot;枚&quot;;[Red]\(#,##0\)&quot;枚&quot;"/>
    <numFmt numFmtId="183" formatCode="&quot;Yes&quot;;&quot;Yes&quot;;&quot;No&quot;"/>
    <numFmt numFmtId="184" formatCode="&quot;True&quot;;&quot;True&quot;;&quot;False&quot;"/>
    <numFmt numFmtId="185" formatCode="&quot;On&quot;;&quot;On&quot;;&quot;Off&quot;"/>
    <numFmt numFmtId="186" formatCode="[$€-2]\ #,##0.00_);[Red]\([$€-2]\ #,##0.00\)"/>
    <numFmt numFmtId="187" formatCode="[$-411]ge\.m&quot;月&quot;d&quot;日&quot;\(aaa\)"/>
    <numFmt numFmtId="188" formatCode="0.00_);[Red]\(0.00\)"/>
    <numFmt numFmtId="189" formatCode="[$]ggge&quot;年&quot;m&quot;月&quot;d&quot;日&quot;;@"/>
    <numFmt numFmtId="190" formatCode="[$-411]gge&quot;年&quot;m&quot;月&quot;d&quot;日&quot;;@"/>
    <numFmt numFmtId="191" formatCode="[$]gge&quot;年&quot;m&quot;月&quot;d&quot;日&quot;;@"/>
    <numFmt numFmtId="192" formatCode="0.000_ "/>
    <numFmt numFmtId="193" formatCode="[$]ggge&quot;年&quot;m&quot;月&quot;d&quot;日&quot;;@"/>
    <numFmt numFmtId="194" formatCode="[$]gge&quot;年&quot;m&quot;月&quot;d&quot;日&quot;;@"/>
  </numFmts>
  <fonts count="57">
    <font>
      <sz val="11"/>
      <name val="ＭＳ Ｐゴシック"/>
      <family val="3"/>
    </font>
    <font>
      <sz val="11"/>
      <color indexed="8"/>
      <name val="ＭＳ Ｐゴシック"/>
      <family val="3"/>
    </font>
    <font>
      <sz val="8"/>
      <name val="ＭＳ Ｐゴシック"/>
      <family val="3"/>
    </font>
    <font>
      <sz val="10"/>
      <name val="ＭＳ Ｐゴシック"/>
      <family val="3"/>
    </font>
    <font>
      <b/>
      <sz val="10"/>
      <name val="ＭＳ Ｐゴシック"/>
      <family val="3"/>
    </font>
    <font>
      <sz val="11"/>
      <name val="ＭＳ Ｐ明朝"/>
      <family val="1"/>
    </font>
    <font>
      <sz val="12"/>
      <name val="ＭＳ Ｐゴシック"/>
      <family val="3"/>
    </font>
    <font>
      <sz val="6"/>
      <name val="ＭＳ Ｐゴシック"/>
      <family val="3"/>
    </font>
    <font>
      <b/>
      <u val="single"/>
      <sz val="24"/>
      <name val="ＭＳ Ｐ明朝"/>
      <family val="1"/>
    </font>
    <font>
      <sz val="20"/>
      <name val="MS UI Gothic"/>
      <family val="3"/>
    </font>
    <font>
      <sz val="20"/>
      <name val="ＭＳ Ｐ明朝"/>
      <family val="1"/>
    </font>
    <font>
      <u val="single"/>
      <sz val="11"/>
      <color indexed="12"/>
      <name val="ＭＳ Ｐゴシック"/>
      <family val="3"/>
    </font>
    <font>
      <u val="single"/>
      <sz val="11"/>
      <color indexed="36"/>
      <name val="ＭＳ Ｐゴシック"/>
      <family val="3"/>
    </font>
    <font>
      <sz val="9"/>
      <name val="MS P 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4"/>
      <name val="ＭＳ Ｐゴシック"/>
      <family val="3"/>
    </font>
    <font>
      <b/>
      <sz val="12"/>
      <name val="ＭＳ Ｐゴシック"/>
      <family val="3"/>
    </font>
    <font>
      <b/>
      <sz val="11"/>
      <name val="ＭＳ Ｐゴシック"/>
      <family val="3"/>
    </font>
    <font>
      <sz val="14"/>
      <name val="ＭＳ Ｐゴシック"/>
      <family val="3"/>
    </font>
    <font>
      <sz val="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gray0625"/>
    </fill>
    <fill>
      <patternFill patternType="solid">
        <fgColor theme="0" tint="-0.1499900072813034"/>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hair"/>
      <right style="thin"/>
      <top>
        <color indexed="63"/>
      </top>
      <bottom style="medium"/>
    </border>
    <border>
      <left style="thin"/>
      <right>
        <color indexed="63"/>
      </right>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medium"/>
      <top>
        <color indexed="63"/>
      </top>
      <bottom style="medium"/>
    </border>
    <border>
      <left style="thin"/>
      <right style="medium"/>
      <top style="medium"/>
      <bottom style="medium"/>
    </border>
    <border>
      <left style="thin"/>
      <right style="medium"/>
      <top>
        <color indexed="63"/>
      </top>
      <bottom style="medium"/>
    </border>
    <border>
      <left style="hair"/>
      <right style="medium"/>
      <top>
        <color indexed="63"/>
      </top>
      <bottom style="medium"/>
    </border>
    <border>
      <left style="hair"/>
      <right style="medium"/>
      <top>
        <color indexed="63"/>
      </top>
      <bottom style="thin"/>
    </border>
    <border>
      <left style="hair"/>
      <right style="medium"/>
      <top style="thin"/>
      <bottom style="thin"/>
    </border>
    <border>
      <left style="hair"/>
      <right style="medium"/>
      <top style="thin"/>
      <bottom style="double"/>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hair"/>
      <right style="thin"/>
      <top>
        <color indexed="63"/>
      </top>
      <bottom style="thin"/>
    </border>
    <border>
      <left style="thin"/>
      <right>
        <color indexed="63"/>
      </right>
      <top>
        <color indexed="63"/>
      </top>
      <bottom style="thin"/>
    </border>
    <border>
      <left style="hair"/>
      <right style="thin"/>
      <top style="thin"/>
      <bottom style="thin"/>
    </border>
    <border>
      <left style="thin"/>
      <right>
        <color indexed="63"/>
      </right>
      <top style="thin"/>
      <bottom style="thin"/>
    </border>
    <border>
      <left style="medium"/>
      <right>
        <color indexed="63"/>
      </right>
      <top style="thin"/>
      <bottom style="double"/>
    </border>
    <border>
      <left style="hair"/>
      <right style="thin"/>
      <top style="thin"/>
      <bottom style="double"/>
    </border>
    <border>
      <left style="thin"/>
      <right>
        <color indexed="63"/>
      </right>
      <top style="thin"/>
      <bottom style="double"/>
    </border>
    <border>
      <left>
        <color indexed="63"/>
      </left>
      <right style="thin"/>
      <top style="thin"/>
      <bottom style="medium"/>
    </border>
    <border>
      <left style="thin"/>
      <right style="medium"/>
      <top style="thin"/>
      <bottom style="medium"/>
    </border>
    <border>
      <left style="thin"/>
      <right style="thin"/>
      <top style="thin"/>
      <bottom style="medium"/>
    </border>
    <border>
      <left style="thin"/>
      <right style="thin"/>
      <top style="thin"/>
      <bottom style="double"/>
    </border>
    <border>
      <left style="medium"/>
      <right style="hair"/>
      <top>
        <color indexed="63"/>
      </top>
      <bottom style="medium"/>
    </border>
    <border>
      <left style="medium"/>
      <right style="thin"/>
      <top style="thin"/>
      <bottom style="medium"/>
    </border>
    <border>
      <left style="thin"/>
      <right>
        <color indexed="63"/>
      </right>
      <top style="thin"/>
      <bottom style="medium"/>
    </border>
    <border>
      <left>
        <color indexed="63"/>
      </left>
      <right>
        <color indexed="63"/>
      </right>
      <top style="thin"/>
      <bottom>
        <color indexed="63"/>
      </bottom>
    </border>
    <border>
      <left style="thin"/>
      <right style="thin"/>
      <top style="thin"/>
      <bottom>
        <color indexed="63"/>
      </bottom>
    </border>
    <border>
      <left style="medium"/>
      <right style="thin"/>
      <top style="thin"/>
      <bottom style="double"/>
    </border>
    <border>
      <left style="medium"/>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style="thin"/>
      <bottom style="double"/>
    </border>
    <border>
      <left style="medium"/>
      <right style="thin"/>
      <top style="medium"/>
      <bottom style="thin"/>
    </border>
    <border>
      <left style="medium"/>
      <right style="thin"/>
      <top style="thin"/>
      <bottom style="thin"/>
    </border>
    <border>
      <left style="thin"/>
      <right style="medium"/>
      <top style="medium"/>
      <bottom style="thin"/>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double"/>
    </border>
    <border>
      <left style="medium"/>
      <right>
        <color indexed="63"/>
      </right>
      <top style="double"/>
      <bottom style="medium"/>
    </border>
    <border>
      <left style="thin"/>
      <right style="thin"/>
      <top style="double"/>
      <bottom style="medium"/>
    </border>
    <border>
      <left>
        <color indexed="63"/>
      </left>
      <right style="thin"/>
      <top style="double"/>
      <bottom style="medium"/>
    </border>
    <border>
      <left style="thin"/>
      <right style="medium"/>
      <top style="double"/>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hair"/>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hair"/>
      <top style="medium"/>
      <bottom style="thin"/>
    </border>
    <border>
      <left style="medium"/>
      <right style="hair"/>
      <top style="thin"/>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thin"/>
    </border>
    <border>
      <left style="medium"/>
      <right style="hair"/>
      <top style="thin"/>
      <bottom>
        <color indexed="63"/>
      </bottom>
    </border>
    <border>
      <left style="medium"/>
      <right style="hair"/>
      <top>
        <color indexed="63"/>
      </top>
      <bottom style="double"/>
    </border>
    <border>
      <left style="hair"/>
      <right>
        <color indexed="63"/>
      </right>
      <top style="thin"/>
      <bottom style="thin"/>
    </border>
    <border>
      <left style="hair"/>
      <right>
        <color indexed="63"/>
      </right>
      <top style="thin"/>
      <bottom style="double"/>
    </border>
    <border>
      <left style="medium"/>
      <right style="medium"/>
      <top style="medium"/>
      <bottom>
        <color indexed="63"/>
      </bottom>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style="thin"/>
      <bottom style="thin"/>
    </border>
    <border>
      <left>
        <color indexed="63"/>
      </left>
      <right style="hair"/>
      <top style="thin"/>
      <bottom style="double"/>
    </border>
    <border>
      <left>
        <color indexed="63"/>
      </left>
      <right style="hair"/>
      <top>
        <color indexed="63"/>
      </top>
      <bottom style="medium"/>
    </border>
    <border>
      <left style="thin"/>
      <right>
        <color indexed="63"/>
      </right>
      <top style="hair"/>
      <bottom style="medium"/>
    </border>
    <border>
      <left>
        <color indexed="63"/>
      </left>
      <right style="hair"/>
      <top style="hair"/>
      <bottom style="medium"/>
    </border>
    <border>
      <left>
        <color indexed="63"/>
      </left>
      <right style="hair"/>
      <top>
        <color indexed="63"/>
      </top>
      <bottom style="thin"/>
    </border>
    <border>
      <left>
        <color indexed="63"/>
      </left>
      <right style="thin"/>
      <top>
        <color indexed="63"/>
      </top>
      <bottom style="medium"/>
    </border>
    <border>
      <left>
        <color indexed="63"/>
      </left>
      <right style="medium"/>
      <top style="medium"/>
      <bottom style="hair"/>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hair"/>
      <bottom style="hair"/>
    </border>
    <border>
      <left style="thin"/>
      <right style="thin"/>
      <top style="hair"/>
      <bottom style="hair"/>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style="medium"/>
      <bottom>
        <color indexed="63"/>
      </bottom>
    </border>
    <border>
      <left style="medium"/>
      <right style="medium"/>
      <top>
        <color indexed="63"/>
      </top>
      <bottom>
        <color indexed="63"/>
      </bottom>
    </border>
    <border>
      <left style="thin"/>
      <right>
        <color indexed="63"/>
      </right>
      <top style="hair"/>
      <bottom style="hair"/>
    </border>
    <border>
      <left style="thin"/>
      <right style="medium"/>
      <top style="hair"/>
      <bottom style="hair"/>
    </border>
    <border>
      <left>
        <color indexed="63"/>
      </left>
      <right style="thin"/>
      <top style="hair"/>
      <bottom style="hair"/>
    </border>
    <border>
      <left style="thin"/>
      <right style="thin"/>
      <top>
        <color indexed="63"/>
      </top>
      <bottom>
        <color indexed="63"/>
      </bottom>
    </border>
    <border>
      <left style="thin"/>
      <right style="medium"/>
      <top style="hair"/>
      <bottom style="thin"/>
    </border>
    <border>
      <left style="medium"/>
      <right style="medium"/>
      <top style="thin"/>
      <bottom style="medium"/>
    </border>
    <border>
      <left style="medium"/>
      <right style="thin"/>
      <top style="thin"/>
      <bottom>
        <color indexed="63"/>
      </bottom>
    </border>
    <border>
      <left style="medium"/>
      <right style="thin"/>
      <top style="medium"/>
      <bottom style="hair"/>
    </border>
    <border>
      <left style="thin"/>
      <right style="thin"/>
      <top style="medium"/>
      <bottom style="hair"/>
    </border>
    <border>
      <left style="medium"/>
      <right style="thin"/>
      <top>
        <color indexed="63"/>
      </top>
      <bottom>
        <color indexed="63"/>
      </bottom>
    </border>
    <border>
      <left style="medium"/>
      <right style="thin"/>
      <top>
        <color indexed="63"/>
      </top>
      <bottom style="hair"/>
    </border>
    <border>
      <left style="thin"/>
      <right style="thin"/>
      <top>
        <color indexed="63"/>
      </top>
      <bottom style="hair"/>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medium"/>
      <top style="medium"/>
      <bottom style="medium"/>
    </border>
    <border>
      <left>
        <color indexed="63"/>
      </left>
      <right style="thin"/>
      <top style="hair"/>
      <bottom>
        <color indexed="63"/>
      </bottom>
    </border>
    <border>
      <left style="thin"/>
      <right style="thin"/>
      <top style="hair"/>
      <bottom>
        <color indexed="63"/>
      </bottom>
    </border>
    <border>
      <left style="medium"/>
      <right style="thin"/>
      <top style="hair"/>
      <bottom>
        <color indexed="63"/>
      </bottom>
    </border>
    <border>
      <left>
        <color indexed="63"/>
      </left>
      <right style="medium"/>
      <top>
        <color indexed="63"/>
      </top>
      <bottom style="thin"/>
    </border>
    <border>
      <left style="medium"/>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hair"/>
    </border>
    <border>
      <left style="thin"/>
      <right>
        <color indexed="63"/>
      </right>
      <top>
        <color indexed="63"/>
      </top>
      <bottom style="hair"/>
    </border>
    <border>
      <left style="medium"/>
      <right style="thin"/>
      <top style="hair"/>
      <bottom style="thin"/>
    </border>
    <border>
      <left style="thin"/>
      <right style="thin"/>
      <top style="hair"/>
      <bottom style="thin"/>
    </border>
    <border>
      <left style="thin"/>
      <right>
        <color indexed="63"/>
      </right>
      <top style="hair"/>
      <bottom style="thin"/>
    </border>
    <border>
      <left>
        <color indexed="63"/>
      </left>
      <right style="thin"/>
      <top style="hair"/>
      <bottom style="thin"/>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176" fontId="47" fillId="0" borderId="0" applyFont="0" applyFill="0" applyBorder="0" applyAlignment="0" applyProtection="0"/>
    <xf numFmtId="176" fontId="47"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0" fontId="54"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55" fillId="31" borderId="0" applyNumberFormat="0" applyBorder="0" applyAlignment="0" applyProtection="0"/>
  </cellStyleXfs>
  <cellXfs count="496">
    <xf numFmtId="0" fontId="0" fillId="0" borderId="0" xfId="0" applyAlignment="1">
      <alignment/>
    </xf>
    <xf numFmtId="0" fontId="0" fillId="0" borderId="0" xfId="64" applyFont="1">
      <alignment/>
      <protection/>
    </xf>
    <xf numFmtId="38" fontId="0" fillId="0" borderId="0" xfId="49" applyNumberFormat="1" applyFont="1" applyAlignment="1" applyProtection="1">
      <alignment horizontal="center" vertical="center"/>
      <protection/>
    </xf>
    <xf numFmtId="178" fontId="0" fillId="0" borderId="0" xfId="49" applyNumberFormat="1" applyFont="1" applyBorder="1" applyAlignment="1" applyProtection="1">
      <alignment horizontal="center" vertical="center"/>
      <protection/>
    </xf>
    <xf numFmtId="38" fontId="2" fillId="0" borderId="10" xfId="49" applyNumberFormat="1" applyFont="1" applyBorder="1" applyAlignment="1">
      <alignment horizontal="center" vertical="center" wrapText="1"/>
    </xf>
    <xf numFmtId="38" fontId="2" fillId="0" borderId="11" xfId="49" applyNumberFormat="1" applyFont="1" applyBorder="1" applyAlignment="1" applyProtection="1">
      <alignment horizontal="center" vertical="center" wrapText="1"/>
      <protection/>
    </xf>
    <xf numFmtId="38" fontId="2" fillId="0" borderId="12" xfId="49" applyNumberFormat="1" applyFont="1" applyBorder="1" applyAlignment="1">
      <alignment horizontal="center" vertical="center" wrapText="1"/>
    </xf>
    <xf numFmtId="38" fontId="0" fillId="0" borderId="13" xfId="49" applyNumberFormat="1" applyFont="1" applyBorder="1" applyAlignment="1" applyProtection="1">
      <alignment vertical="center"/>
      <protection/>
    </xf>
    <xf numFmtId="38" fontId="0" fillId="0" borderId="14" xfId="49" applyNumberFormat="1" applyFont="1" applyBorder="1" applyAlignment="1" applyProtection="1">
      <alignment vertical="center"/>
      <protection/>
    </xf>
    <xf numFmtId="38" fontId="0" fillId="0" borderId="15" xfId="49" applyNumberFormat="1" applyFont="1" applyBorder="1" applyAlignment="1" applyProtection="1">
      <alignment vertical="center"/>
      <protection/>
    </xf>
    <xf numFmtId="38" fontId="0" fillId="0" borderId="16" xfId="49" applyNumberFormat="1" applyFont="1" applyBorder="1" applyAlignment="1" applyProtection="1">
      <alignment horizontal="center" vertical="center"/>
      <protection/>
    </xf>
    <xf numFmtId="38" fontId="0" fillId="0" borderId="0" xfId="49" applyNumberFormat="1" applyFont="1" applyBorder="1" applyAlignment="1" applyProtection="1">
      <alignment horizontal="center" vertical="center"/>
      <protection/>
    </xf>
    <xf numFmtId="179" fontId="0" fillId="0" borderId="0" xfId="49" applyNumberFormat="1" applyFont="1" applyBorder="1" applyAlignment="1" applyProtection="1">
      <alignment vertical="center"/>
      <protection/>
    </xf>
    <xf numFmtId="0" fontId="5" fillId="0" borderId="0" xfId="62" applyFont="1" applyBorder="1" applyAlignment="1">
      <alignment vertical="center"/>
      <protection/>
    </xf>
    <xf numFmtId="38" fontId="0" fillId="0" borderId="17" xfId="49" applyNumberFormat="1" applyFont="1" applyBorder="1" applyAlignment="1" applyProtection="1">
      <alignment horizontal="center" vertical="center"/>
      <protection/>
    </xf>
    <xf numFmtId="38" fontId="0" fillId="0" borderId="18" xfId="49" applyNumberFormat="1" applyFont="1" applyBorder="1" applyAlignment="1" applyProtection="1">
      <alignment horizontal="right" vertical="center"/>
      <protection/>
    </xf>
    <xf numFmtId="38" fontId="0" fillId="0" borderId="0" xfId="49" applyNumberFormat="1" applyFont="1" applyBorder="1" applyAlignment="1" applyProtection="1">
      <alignment horizontal="right" vertical="center"/>
      <protection/>
    </xf>
    <xf numFmtId="38" fontId="2" fillId="0" borderId="19" xfId="49" applyNumberFormat="1" applyFont="1" applyBorder="1" applyAlignment="1" applyProtection="1">
      <alignment horizontal="center" vertical="center" wrapText="1"/>
      <protection/>
    </xf>
    <xf numFmtId="179" fontId="3" fillId="0" borderId="20" xfId="49" applyNumberFormat="1" applyFont="1" applyBorder="1" applyAlignment="1" applyProtection="1">
      <alignment vertical="center"/>
      <protection/>
    </xf>
    <xf numFmtId="179" fontId="3" fillId="0" borderId="21" xfId="49" applyNumberFormat="1" applyFont="1" applyBorder="1" applyAlignment="1" applyProtection="1">
      <alignment vertical="center"/>
      <protection/>
    </xf>
    <xf numFmtId="179" fontId="3" fillId="0" borderId="22" xfId="49" applyNumberFormat="1" applyFont="1" applyBorder="1" applyAlignment="1" applyProtection="1">
      <alignment vertical="center"/>
      <protection/>
    </xf>
    <xf numFmtId="179" fontId="3" fillId="0" borderId="19" xfId="49" applyNumberFormat="1" applyFont="1" applyBorder="1" applyAlignment="1" applyProtection="1">
      <alignment vertical="center"/>
      <protection/>
    </xf>
    <xf numFmtId="38" fontId="0" fillId="0" borderId="0" xfId="49" applyNumberFormat="1" applyFont="1" applyBorder="1" applyAlignment="1">
      <alignment vertical="center"/>
    </xf>
    <xf numFmtId="0" fontId="3" fillId="0" borderId="0" xfId="0" applyFont="1" applyFill="1" applyAlignment="1">
      <alignment vertical="center"/>
    </xf>
    <xf numFmtId="0" fontId="0" fillId="0" borderId="0" xfId="0" applyFill="1" applyAlignment="1">
      <alignment/>
    </xf>
    <xf numFmtId="0" fontId="8" fillId="0" borderId="0" xfId="0" applyFont="1" applyFill="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4" borderId="23" xfId="0" applyFont="1" applyFill="1" applyBorder="1" applyAlignment="1">
      <alignment horizontal="distributed" vertical="center"/>
    </xf>
    <xf numFmtId="0" fontId="6" fillId="0" borderId="0" xfId="0" applyFont="1" applyFill="1" applyBorder="1" applyAlignment="1">
      <alignment horizontal="left" vertical="center"/>
    </xf>
    <xf numFmtId="0" fontId="6" fillId="4" borderId="24" xfId="0" applyFont="1" applyFill="1" applyBorder="1" applyAlignment="1" applyProtection="1">
      <alignment horizontal="center" vertical="center"/>
      <protection locked="0"/>
    </xf>
    <xf numFmtId="0" fontId="6" fillId="0" borderId="24" xfId="0" applyFont="1" applyFill="1" applyBorder="1" applyAlignment="1">
      <alignment horizontal="center" vertical="center"/>
    </xf>
    <xf numFmtId="0" fontId="6" fillId="0" borderId="0" xfId="0" applyFont="1" applyFill="1" applyBorder="1" applyAlignment="1">
      <alignment horizontal="distributed" vertical="center"/>
    </xf>
    <xf numFmtId="0" fontId="0" fillId="0" borderId="0" xfId="0" applyFill="1" applyAlignment="1">
      <alignment vertical="center"/>
    </xf>
    <xf numFmtId="0" fontId="6" fillId="0" borderId="0" xfId="0" applyFont="1" applyFill="1" applyAlignment="1">
      <alignment vertical="center"/>
    </xf>
    <xf numFmtId="0" fontId="0" fillId="0" borderId="0" xfId="0" applyNumberFormat="1" applyFill="1" applyAlignment="1">
      <alignment vertical="center"/>
    </xf>
    <xf numFmtId="0" fontId="0" fillId="0" borderId="0" xfId="0" applyFill="1" applyAlignment="1">
      <alignment horizontal="left" vertical="center"/>
    </xf>
    <xf numFmtId="0" fontId="6" fillId="0" borderId="25" xfId="0" applyFont="1" applyFill="1" applyBorder="1" applyAlignment="1">
      <alignment horizontal="center" vertical="center"/>
    </xf>
    <xf numFmtId="179" fontId="3" fillId="0" borderId="26" xfId="49" applyNumberFormat="1" applyFont="1" applyFill="1" applyBorder="1" applyAlignment="1" applyProtection="1">
      <alignment vertical="center"/>
      <protection/>
    </xf>
    <xf numFmtId="179" fontId="4" fillId="0" borderId="27" xfId="49" applyNumberFormat="1" applyFont="1" applyFill="1" applyBorder="1" applyAlignment="1" applyProtection="1">
      <alignment vertical="center"/>
      <protection/>
    </xf>
    <xf numFmtId="179" fontId="3" fillId="0" borderId="28" xfId="49" applyNumberFormat="1" applyFont="1" applyFill="1" applyBorder="1" applyAlignment="1" applyProtection="1">
      <alignment vertical="center"/>
      <protection/>
    </xf>
    <xf numFmtId="179" fontId="3" fillId="0" borderId="27" xfId="49" applyNumberFormat="1" applyFont="1" applyFill="1" applyBorder="1" applyAlignment="1" applyProtection="1">
      <alignment vertical="center"/>
      <protection/>
    </xf>
    <xf numFmtId="179" fontId="3" fillId="0" borderId="24" xfId="49" applyNumberFormat="1" applyFont="1" applyFill="1" applyBorder="1" applyAlignment="1" applyProtection="1">
      <alignment vertical="center"/>
      <protection/>
    </xf>
    <xf numFmtId="179" fontId="4" fillId="0" borderId="29" xfId="49" applyNumberFormat="1" applyFont="1" applyFill="1" applyBorder="1" applyAlignment="1" applyProtection="1">
      <alignment vertical="center"/>
      <protection/>
    </xf>
    <xf numFmtId="179" fontId="3" fillId="0" borderId="30" xfId="49" applyNumberFormat="1" applyFont="1" applyFill="1" applyBorder="1" applyAlignment="1" applyProtection="1">
      <alignment vertical="center"/>
      <protection/>
    </xf>
    <xf numFmtId="179" fontId="3" fillId="0" borderId="29" xfId="49" applyNumberFormat="1" applyFont="1" applyFill="1" applyBorder="1" applyAlignment="1" applyProtection="1">
      <alignment vertical="center"/>
      <protection/>
    </xf>
    <xf numFmtId="179" fontId="3" fillId="0" borderId="31" xfId="49" applyNumberFormat="1" applyFont="1" applyFill="1" applyBorder="1" applyAlignment="1" applyProtection="1">
      <alignment vertical="center"/>
      <protection/>
    </xf>
    <xf numFmtId="179" fontId="4" fillId="0" borderId="32" xfId="49" applyNumberFormat="1" applyFont="1" applyFill="1" applyBorder="1" applyAlignment="1" applyProtection="1">
      <alignment vertical="center"/>
      <protection/>
    </xf>
    <xf numFmtId="179" fontId="3" fillId="0" borderId="33" xfId="49" applyNumberFormat="1" applyFont="1" applyFill="1" applyBorder="1" applyAlignment="1" applyProtection="1">
      <alignment vertical="center"/>
      <protection/>
    </xf>
    <xf numFmtId="179" fontId="3" fillId="0" borderId="10" xfId="49" applyNumberFormat="1" applyFont="1" applyFill="1" applyBorder="1" applyAlignment="1" applyProtection="1">
      <alignment vertical="center"/>
      <protection/>
    </xf>
    <xf numFmtId="179" fontId="4" fillId="0" borderId="11" xfId="49" applyNumberFormat="1" applyFont="1" applyFill="1" applyBorder="1" applyAlignment="1" applyProtection="1">
      <alignment vertical="center"/>
      <protection/>
    </xf>
    <xf numFmtId="179" fontId="3" fillId="0" borderId="12" xfId="49" applyNumberFormat="1" applyFont="1" applyFill="1" applyBorder="1" applyAlignment="1" applyProtection="1">
      <alignment vertical="center"/>
      <protection/>
    </xf>
    <xf numFmtId="0" fontId="3" fillId="0" borderId="34" xfId="64" applyFont="1" applyBorder="1" applyAlignment="1">
      <alignment horizontal="center" vertical="center"/>
      <protection/>
    </xf>
    <xf numFmtId="0" fontId="3" fillId="0" borderId="35" xfId="64" applyFont="1" applyBorder="1" applyAlignment="1">
      <alignment horizontal="center" vertical="center"/>
      <protection/>
    </xf>
    <xf numFmtId="0" fontId="3" fillId="0" borderId="36" xfId="64" applyFont="1" applyBorder="1" applyAlignment="1">
      <alignment horizontal="center" vertical="center"/>
      <protection/>
    </xf>
    <xf numFmtId="180" fontId="3" fillId="0" borderId="37" xfId="64" applyNumberFormat="1" applyFont="1" applyBorder="1" applyAlignment="1">
      <alignment/>
      <protection/>
    </xf>
    <xf numFmtId="0" fontId="3" fillId="0" borderId="38" xfId="64" applyFont="1" applyFill="1" applyBorder="1" applyAlignment="1">
      <alignment horizontal="center"/>
      <protection/>
    </xf>
    <xf numFmtId="0" fontId="3" fillId="0" borderId="39" xfId="64" applyFont="1" applyBorder="1" applyAlignment="1">
      <alignment horizontal="center" vertical="center"/>
      <protection/>
    </xf>
    <xf numFmtId="0" fontId="3" fillId="0" borderId="40" xfId="64" applyFont="1" applyBorder="1" applyAlignment="1">
      <alignment horizontal="center" vertical="center"/>
      <protection/>
    </xf>
    <xf numFmtId="180" fontId="3" fillId="0" borderId="41" xfId="64" applyNumberFormat="1" applyFont="1" applyBorder="1">
      <alignment/>
      <protection/>
    </xf>
    <xf numFmtId="180" fontId="3" fillId="0" borderId="42" xfId="64" applyNumberFormat="1" applyFont="1" applyBorder="1">
      <alignment/>
      <protection/>
    </xf>
    <xf numFmtId="180" fontId="3" fillId="0" borderId="43" xfId="64" applyNumberFormat="1" applyFont="1" applyBorder="1" applyAlignment="1">
      <alignment/>
      <protection/>
    </xf>
    <xf numFmtId="180" fontId="4" fillId="0" borderId="44" xfId="64" applyNumberFormat="1" applyFont="1" applyBorder="1" applyAlignment="1">
      <alignment/>
      <protection/>
    </xf>
    <xf numFmtId="180" fontId="4" fillId="0" borderId="42" xfId="64" applyNumberFormat="1" applyFont="1" applyBorder="1" applyAlignment="1">
      <alignment/>
      <protection/>
    </xf>
    <xf numFmtId="180" fontId="4" fillId="0" borderId="45" xfId="64" applyNumberFormat="1" applyFont="1" applyBorder="1">
      <alignment/>
      <protection/>
    </xf>
    <xf numFmtId="180" fontId="4" fillId="0" borderId="46" xfId="64" applyNumberFormat="1" applyFont="1" applyBorder="1">
      <alignment/>
      <protection/>
    </xf>
    <xf numFmtId="180" fontId="4" fillId="0" borderId="47" xfId="64" applyNumberFormat="1" applyFont="1" applyBorder="1">
      <alignment/>
      <protection/>
    </xf>
    <xf numFmtId="180" fontId="4" fillId="0" borderId="23" xfId="64" applyNumberFormat="1" applyFont="1" applyBorder="1">
      <alignment/>
      <protection/>
    </xf>
    <xf numFmtId="192" fontId="4" fillId="0" borderId="48" xfId="64" applyNumberFormat="1" applyFont="1" applyBorder="1" applyProtection="1">
      <alignment/>
      <protection locked="0"/>
    </xf>
    <xf numFmtId="192" fontId="4" fillId="0" borderId="49" xfId="64" applyNumberFormat="1" applyFont="1" applyBorder="1" applyProtection="1">
      <alignment/>
      <protection locked="0"/>
    </xf>
    <xf numFmtId="192" fontId="4" fillId="0" borderId="50" xfId="64" applyNumberFormat="1" applyFont="1" applyBorder="1" applyAlignment="1" applyProtection="1">
      <alignment/>
      <protection locked="0"/>
    </xf>
    <xf numFmtId="192" fontId="4" fillId="0" borderId="51" xfId="64" applyNumberFormat="1" applyFont="1" applyBorder="1" applyAlignment="1" applyProtection="1">
      <alignment/>
      <protection locked="0"/>
    </xf>
    <xf numFmtId="192" fontId="3" fillId="0" borderId="50" xfId="64" applyNumberFormat="1" applyFont="1" applyBorder="1" applyProtection="1">
      <alignment/>
      <protection locked="0"/>
    </xf>
    <xf numFmtId="0" fontId="0" fillId="0" borderId="52" xfId="0" applyBorder="1" applyAlignment="1">
      <alignment/>
    </xf>
    <xf numFmtId="0" fontId="0" fillId="0" borderId="53" xfId="0" applyBorder="1" applyAlignment="1">
      <alignment horizontal="center"/>
    </xf>
    <xf numFmtId="0" fontId="0" fillId="0" borderId="39" xfId="0" applyBorder="1" applyAlignment="1">
      <alignment horizontal="center"/>
    </xf>
    <xf numFmtId="0" fontId="14" fillId="0" borderId="54" xfId="64" applyFont="1" applyFill="1" applyBorder="1" applyAlignment="1">
      <alignment horizontal="center" vertical="center"/>
      <protection/>
    </xf>
    <xf numFmtId="192" fontId="0" fillId="0" borderId="49" xfId="0" applyNumberFormat="1" applyBorder="1" applyAlignment="1">
      <alignment horizontal="center"/>
    </xf>
    <xf numFmtId="192" fontId="0" fillId="0" borderId="35" xfId="0" applyNumberFormat="1" applyBorder="1" applyAlignment="1">
      <alignment horizontal="center"/>
    </xf>
    <xf numFmtId="38" fontId="4" fillId="0" borderId="52" xfId="49" applyNumberFormat="1" applyFont="1" applyBorder="1" applyAlignment="1">
      <alignment horizontal="center" shrinkToFit="1"/>
    </xf>
    <xf numFmtId="38" fontId="4" fillId="0" borderId="55" xfId="49" applyNumberFormat="1" applyFont="1" applyBorder="1" applyAlignment="1">
      <alignment horizontal="center" shrinkToFit="1"/>
    </xf>
    <xf numFmtId="38" fontId="4" fillId="0" borderId="56" xfId="49" applyNumberFormat="1" applyFont="1" applyBorder="1" applyAlignment="1">
      <alignment horizontal="center" shrinkToFit="1"/>
    </xf>
    <xf numFmtId="38" fontId="4" fillId="0" borderId="57" xfId="49" applyNumberFormat="1" applyFont="1" applyBorder="1" applyAlignment="1">
      <alignment horizontal="center" shrinkToFit="1"/>
    </xf>
    <xf numFmtId="38" fontId="4" fillId="0" borderId="54" xfId="49" applyNumberFormat="1" applyFont="1" applyBorder="1" applyAlignment="1">
      <alignment horizontal="center" shrinkToFit="1"/>
    </xf>
    <xf numFmtId="38" fontId="4" fillId="0" borderId="53" xfId="49" applyNumberFormat="1" applyFont="1" applyBorder="1" applyAlignment="1">
      <alignment horizontal="center" shrinkToFit="1"/>
    </xf>
    <xf numFmtId="38" fontId="4" fillId="0" borderId="30" xfId="49" applyNumberFormat="1" applyFont="1" applyBorder="1" applyAlignment="1">
      <alignment horizontal="center" shrinkToFit="1"/>
    </xf>
    <xf numFmtId="38" fontId="4" fillId="0" borderId="23" xfId="49" applyNumberFormat="1" applyFont="1" applyBorder="1" applyAlignment="1">
      <alignment horizontal="center" shrinkToFit="1"/>
    </xf>
    <xf numFmtId="38" fontId="4" fillId="0" borderId="47" xfId="49" applyNumberFormat="1" applyFont="1" applyBorder="1" applyAlignment="1">
      <alignment horizontal="center" shrinkToFit="1"/>
    </xf>
    <xf numFmtId="38" fontId="4" fillId="0" borderId="49" xfId="49" applyNumberFormat="1" applyFont="1" applyBorder="1" applyAlignment="1">
      <alignment horizontal="center" shrinkToFit="1"/>
    </xf>
    <xf numFmtId="38" fontId="4" fillId="0" borderId="44" xfId="49" applyNumberFormat="1" applyFont="1" applyBorder="1" applyAlignment="1">
      <alignment horizontal="center" shrinkToFit="1"/>
    </xf>
    <xf numFmtId="38" fontId="4" fillId="0" borderId="58" xfId="49" applyNumberFormat="1" applyFont="1" applyBorder="1" applyAlignment="1">
      <alignment horizontal="center" shrinkToFit="1"/>
    </xf>
    <xf numFmtId="38" fontId="4" fillId="0" borderId="42" xfId="49" applyNumberFormat="1" applyFont="1" applyBorder="1" applyAlignment="1">
      <alignment horizontal="center" shrinkToFit="1"/>
    </xf>
    <xf numFmtId="38" fontId="4" fillId="0" borderId="59" xfId="49" applyNumberFormat="1" applyFont="1" applyBorder="1" applyAlignment="1">
      <alignment horizontal="center" shrinkToFit="1"/>
    </xf>
    <xf numFmtId="38" fontId="4" fillId="0" borderId="60" xfId="49" applyNumberFormat="1" applyFont="1" applyBorder="1" applyAlignment="1">
      <alignment horizontal="center" shrinkToFit="1"/>
    </xf>
    <xf numFmtId="38" fontId="4" fillId="0" borderId="31" xfId="49" applyNumberFormat="1" applyFont="1" applyBorder="1" applyAlignment="1">
      <alignment horizontal="center" shrinkToFit="1"/>
    </xf>
    <xf numFmtId="38" fontId="4" fillId="0" borderId="33" xfId="49" applyNumberFormat="1" applyFont="1" applyBorder="1" applyAlignment="1">
      <alignment horizontal="center" shrinkToFit="1"/>
    </xf>
    <xf numFmtId="38" fontId="4" fillId="0" borderId="37" xfId="49" applyNumberFormat="1" applyFont="1" applyBorder="1" applyAlignment="1">
      <alignment horizontal="center" shrinkToFit="1"/>
    </xf>
    <xf numFmtId="38" fontId="4" fillId="0" borderId="61" xfId="49" applyNumberFormat="1" applyFont="1" applyBorder="1" applyAlignment="1">
      <alignment horizontal="center" shrinkToFit="1"/>
    </xf>
    <xf numFmtId="38" fontId="4" fillId="0" borderId="62" xfId="49" applyNumberFormat="1" applyFont="1" applyBorder="1" applyAlignment="1">
      <alignment shrinkToFit="1"/>
    </xf>
    <xf numFmtId="38" fontId="4" fillId="0" borderId="63" xfId="49" applyNumberFormat="1" applyFont="1" applyBorder="1" applyAlignment="1">
      <alignment shrinkToFit="1"/>
    </xf>
    <xf numFmtId="38" fontId="4" fillId="0" borderId="64" xfId="49" applyNumberFormat="1" applyFont="1" applyBorder="1" applyAlignment="1">
      <alignment shrinkToFit="1"/>
    </xf>
    <xf numFmtId="38" fontId="4" fillId="0" borderId="65" xfId="49" applyNumberFormat="1" applyFont="1" applyBorder="1" applyAlignment="1">
      <alignment shrinkToFit="1"/>
    </xf>
    <xf numFmtId="0" fontId="6" fillId="0" borderId="53"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4" borderId="47" xfId="0" applyFont="1" applyFill="1" applyBorder="1" applyAlignment="1" applyProtection="1">
      <alignment horizontal="center" vertical="center"/>
      <protection locked="0"/>
    </xf>
    <xf numFmtId="0" fontId="6" fillId="4" borderId="23" xfId="0" applyFont="1" applyFill="1" applyBorder="1" applyAlignment="1" applyProtection="1">
      <alignment horizontal="center" vertical="center"/>
      <protection locked="0"/>
    </xf>
    <xf numFmtId="0" fontId="6" fillId="4" borderId="49" xfId="0" applyFont="1" applyFill="1" applyBorder="1" applyAlignment="1" applyProtection="1">
      <alignment horizontal="center" vertical="center"/>
      <protection locked="0"/>
    </xf>
    <xf numFmtId="0" fontId="6" fillId="0" borderId="39"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4" borderId="66" xfId="0" applyFont="1" applyFill="1" applyBorder="1" applyAlignment="1" applyProtection="1">
      <alignment horizontal="center" vertical="center"/>
      <protection locked="0"/>
    </xf>
    <xf numFmtId="0" fontId="6" fillId="4" borderId="67"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52" xfId="0" applyFont="1" applyFill="1" applyBorder="1" applyAlignment="1">
      <alignment horizontal="distributed" vertical="center"/>
    </xf>
    <xf numFmtId="0" fontId="6" fillId="0" borderId="54" xfId="0" applyFont="1" applyFill="1" applyBorder="1" applyAlignment="1">
      <alignment horizontal="distributed" vertical="center"/>
    </xf>
    <xf numFmtId="0" fontId="6" fillId="4" borderId="57" xfId="0" applyFont="1" applyFill="1" applyBorder="1" applyAlignment="1" applyProtection="1">
      <alignment horizontal="center" vertical="center"/>
      <protection locked="0"/>
    </xf>
    <xf numFmtId="0" fontId="6" fillId="4" borderId="56" xfId="0" applyFont="1" applyFill="1" applyBorder="1" applyAlignment="1" applyProtection="1">
      <alignment horizontal="center" vertical="center"/>
      <protection locked="0"/>
    </xf>
    <xf numFmtId="0" fontId="6" fillId="4" borderId="54" xfId="0" applyFont="1" applyFill="1" applyBorder="1" applyAlignment="1" applyProtection="1">
      <alignment horizontal="center" vertical="center"/>
      <protection locked="0"/>
    </xf>
    <xf numFmtId="0" fontId="2" fillId="0" borderId="68" xfId="0" applyFont="1" applyBorder="1" applyAlignment="1">
      <alignment/>
    </xf>
    <xf numFmtId="0" fontId="3" fillId="0" borderId="45" xfId="64" applyFont="1" applyBorder="1" applyAlignment="1">
      <alignment horizontal="left"/>
      <protection/>
    </xf>
    <xf numFmtId="0" fontId="3" fillId="0" borderId="48" xfId="64" applyFont="1" applyBorder="1" applyAlignment="1">
      <alignment horizontal="left"/>
      <protection/>
    </xf>
    <xf numFmtId="0" fontId="3" fillId="0" borderId="47" xfId="64" applyFont="1" applyBorder="1" applyAlignment="1">
      <alignment horizontal="left"/>
      <protection/>
    </xf>
    <xf numFmtId="0" fontId="3" fillId="0" borderId="49" xfId="64" applyFont="1" applyBorder="1" applyAlignment="1">
      <alignment horizontal="left"/>
      <protection/>
    </xf>
    <xf numFmtId="0" fontId="3" fillId="0" borderId="59" xfId="64" applyFont="1" applyBorder="1" applyAlignment="1">
      <alignment horizontal="left"/>
      <protection/>
    </xf>
    <xf numFmtId="0" fontId="3" fillId="0" borderId="60" xfId="64" applyFont="1" applyBorder="1" applyAlignment="1">
      <alignment horizontal="left"/>
      <protection/>
    </xf>
    <xf numFmtId="38" fontId="3" fillId="0" borderId="69" xfId="49" applyNumberFormat="1" applyFont="1" applyBorder="1" applyAlignment="1">
      <alignment horizontal="center"/>
    </xf>
    <xf numFmtId="38" fontId="3" fillId="0" borderId="70" xfId="49" applyNumberFormat="1" applyFont="1" applyBorder="1" applyAlignment="1">
      <alignment horizontal="center"/>
    </xf>
    <xf numFmtId="38" fontId="3" fillId="0" borderId="71" xfId="49" applyNumberFormat="1" applyFont="1" applyBorder="1" applyAlignment="1">
      <alignment horizontal="center"/>
    </xf>
    <xf numFmtId="0" fontId="3" fillId="0" borderId="72" xfId="64" applyFont="1" applyBorder="1" applyAlignment="1">
      <alignment horizontal="center" vertical="center"/>
      <protection/>
    </xf>
    <xf numFmtId="0" fontId="3" fillId="0" borderId="73" xfId="64" applyFont="1" applyBorder="1" applyAlignment="1">
      <alignment horizontal="center" vertical="center"/>
      <protection/>
    </xf>
    <xf numFmtId="0" fontId="3" fillId="0" borderId="57" xfId="64" applyFont="1" applyBorder="1" applyAlignment="1">
      <alignment horizontal="center" vertical="center"/>
      <protection/>
    </xf>
    <xf numFmtId="0" fontId="3" fillId="0" borderId="54" xfId="64" applyFont="1" applyBorder="1" applyAlignment="1">
      <alignment horizontal="center" vertical="center"/>
      <protection/>
    </xf>
    <xf numFmtId="0" fontId="3" fillId="0" borderId="34" xfId="64" applyFont="1" applyBorder="1" applyAlignment="1">
      <alignment horizontal="center" vertical="center"/>
      <protection/>
    </xf>
    <xf numFmtId="0" fontId="3" fillId="0" borderId="35" xfId="64" applyFont="1" applyBorder="1" applyAlignment="1">
      <alignment horizontal="center" vertical="center"/>
      <protection/>
    </xf>
    <xf numFmtId="0" fontId="3" fillId="0" borderId="74" xfId="64" applyFont="1" applyBorder="1" applyAlignment="1">
      <alignment horizontal="center" vertical="center"/>
      <protection/>
    </xf>
    <xf numFmtId="0" fontId="3" fillId="0" borderId="75" xfId="64" applyFont="1" applyBorder="1" applyAlignment="1">
      <alignment horizontal="center" vertical="center"/>
      <protection/>
    </xf>
    <xf numFmtId="0" fontId="0" fillId="0" borderId="76" xfId="0" applyBorder="1" applyAlignment="1">
      <alignment horizontal="center" vertical="center"/>
    </xf>
    <xf numFmtId="0" fontId="3" fillId="0" borderId="77" xfId="64" applyFont="1" applyBorder="1" applyAlignment="1">
      <alignment horizontal="center" vertical="center"/>
      <protection/>
    </xf>
    <xf numFmtId="0" fontId="0" fillId="0" borderId="78" xfId="0" applyBorder="1" applyAlignment="1">
      <alignment horizontal="center" vertical="center"/>
    </xf>
    <xf numFmtId="0" fontId="14" fillId="0" borderId="79" xfId="64" applyFont="1" applyBorder="1" applyAlignment="1">
      <alignment horizontal="left"/>
      <protection/>
    </xf>
    <xf numFmtId="0" fontId="14" fillId="0" borderId="25" xfId="0" applyFont="1" applyBorder="1" applyAlignment="1">
      <alignment horizontal="left"/>
    </xf>
    <xf numFmtId="0" fontId="14" fillId="0" borderId="80" xfId="64" applyFont="1" applyBorder="1" applyAlignment="1">
      <alignment horizontal="left"/>
      <protection/>
    </xf>
    <xf numFmtId="0" fontId="14" fillId="0" borderId="51" xfId="0" applyFont="1" applyBorder="1" applyAlignment="1">
      <alignment horizontal="left"/>
    </xf>
    <xf numFmtId="38" fontId="0" fillId="0" borderId="81" xfId="49" applyNumberFormat="1" applyFont="1" applyBorder="1" applyAlignment="1">
      <alignment horizontal="center" vertical="center"/>
    </xf>
    <xf numFmtId="38" fontId="0" fillId="0" borderId="16" xfId="49" applyNumberFormat="1" applyFont="1" applyBorder="1" applyAlignment="1">
      <alignment horizontal="center" vertical="center"/>
    </xf>
    <xf numFmtId="38" fontId="0" fillId="0" borderId="82" xfId="49" applyNumberFormat="1" applyFont="1" applyBorder="1" applyAlignment="1" applyProtection="1">
      <alignment horizontal="center" vertical="center"/>
      <protection/>
    </xf>
    <xf numFmtId="38" fontId="0" fillId="0" borderId="83" xfId="49" applyNumberFormat="1" applyFont="1" applyBorder="1" applyAlignment="1" applyProtection="1">
      <alignment horizontal="center" vertical="center"/>
      <protection/>
    </xf>
    <xf numFmtId="38" fontId="0" fillId="0" borderId="84" xfId="49" applyNumberFormat="1" applyFont="1" applyBorder="1" applyAlignment="1" applyProtection="1">
      <alignment horizontal="center" vertical="center"/>
      <protection/>
    </xf>
    <xf numFmtId="0" fontId="3" fillId="0" borderId="85" xfId="64" applyFont="1" applyBorder="1" applyAlignment="1">
      <alignment horizontal="center" vertical="center"/>
      <protection/>
    </xf>
    <xf numFmtId="0" fontId="3" fillId="0" borderId="86" xfId="64" applyFont="1" applyBorder="1" applyAlignment="1">
      <alignment horizontal="center" vertical="center"/>
      <protection/>
    </xf>
    <xf numFmtId="0" fontId="3" fillId="0" borderId="87" xfId="64" applyFont="1" applyBorder="1" applyAlignment="1">
      <alignment horizontal="center" vertical="center"/>
      <protection/>
    </xf>
    <xf numFmtId="179" fontId="3" fillId="0" borderId="30" xfId="49" applyNumberFormat="1" applyFont="1" applyFill="1" applyBorder="1" applyAlignment="1" applyProtection="1">
      <alignment horizontal="right" vertical="center"/>
      <protection/>
    </xf>
    <xf numFmtId="179" fontId="3" fillId="0" borderId="88" xfId="49" applyNumberFormat="1" applyFont="1" applyFill="1" applyBorder="1" applyAlignment="1" applyProtection="1">
      <alignment horizontal="right" vertical="center"/>
      <protection/>
    </xf>
    <xf numFmtId="179" fontId="3" fillId="0" borderId="33" xfId="49" applyNumberFormat="1" applyFont="1" applyFill="1" applyBorder="1" applyAlignment="1" applyProtection="1">
      <alignment horizontal="right" vertical="center"/>
      <protection/>
    </xf>
    <xf numFmtId="179" fontId="3" fillId="0" borderId="89" xfId="49" applyNumberFormat="1" applyFont="1" applyFill="1" applyBorder="1" applyAlignment="1" applyProtection="1">
      <alignment horizontal="right" vertical="center"/>
      <protection/>
    </xf>
    <xf numFmtId="179" fontId="3" fillId="0" borderId="12" xfId="49" applyNumberFormat="1" applyFont="1" applyFill="1" applyBorder="1" applyAlignment="1" applyProtection="1">
      <alignment horizontal="right" vertical="center"/>
      <protection/>
    </xf>
    <xf numFmtId="179" fontId="3" fillId="0" borderId="90" xfId="49" applyNumberFormat="1" applyFont="1" applyFill="1" applyBorder="1" applyAlignment="1" applyProtection="1">
      <alignment horizontal="right" vertical="center"/>
      <protection/>
    </xf>
    <xf numFmtId="38" fontId="2" fillId="0" borderId="91" xfId="49" applyNumberFormat="1" applyFont="1" applyBorder="1" applyAlignment="1">
      <alignment horizontal="center" vertical="center" wrapText="1"/>
    </xf>
    <xf numFmtId="38" fontId="2" fillId="0" borderId="92" xfId="49" applyNumberFormat="1" applyFont="1" applyBorder="1" applyAlignment="1">
      <alignment horizontal="center" vertical="center" wrapText="1"/>
    </xf>
    <xf numFmtId="179" fontId="3" fillId="0" borderId="28" xfId="49" applyNumberFormat="1" applyFont="1" applyFill="1" applyBorder="1" applyAlignment="1" applyProtection="1">
      <alignment horizontal="right" vertical="center"/>
      <protection/>
    </xf>
    <xf numFmtId="179" fontId="3" fillId="0" borderId="93" xfId="49" applyNumberFormat="1" applyFont="1" applyFill="1" applyBorder="1" applyAlignment="1" applyProtection="1">
      <alignment horizontal="right" vertical="center"/>
      <protection/>
    </xf>
    <xf numFmtId="178" fontId="0" fillId="0" borderId="12" xfId="49" applyNumberFormat="1" applyFont="1" applyBorder="1" applyAlignment="1" applyProtection="1">
      <alignment horizontal="center" vertical="center"/>
      <protection/>
    </xf>
    <xf numFmtId="178" fontId="0" fillId="0" borderId="10" xfId="49" applyNumberFormat="1" applyFont="1" applyBorder="1" applyAlignment="1" applyProtection="1">
      <alignment horizontal="center" vertical="center"/>
      <protection/>
    </xf>
    <xf numFmtId="178" fontId="0" fillId="0" borderId="94"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94" xfId="49" applyNumberFormat="1" applyFont="1" applyBorder="1" applyAlignment="1" applyProtection="1">
      <alignment horizontal="center" vertical="center"/>
      <protection/>
    </xf>
    <xf numFmtId="38" fontId="0" fillId="0" borderId="95" xfId="49" applyNumberFormat="1" applyFont="1" applyBorder="1" applyAlignment="1" applyProtection="1">
      <alignment horizontal="center" vertical="center"/>
      <protection/>
    </xf>
    <xf numFmtId="38" fontId="0" fillId="0" borderId="84" xfId="49" applyNumberFormat="1" applyFont="1" applyBorder="1" applyAlignment="1" applyProtection="1">
      <alignment horizontal="center" vertical="center"/>
      <protection/>
    </xf>
    <xf numFmtId="0" fontId="0" fillId="0" borderId="83" xfId="0" applyFont="1" applyBorder="1" applyAlignment="1">
      <alignment vertical="center"/>
    </xf>
    <xf numFmtId="38" fontId="0" fillId="0" borderId="0" xfId="49" applyNumberFormat="1" applyFont="1" applyAlignment="1" applyProtection="1">
      <alignment horizontal="center" vertical="center"/>
      <protection/>
    </xf>
    <xf numFmtId="38" fontId="0" fillId="0" borderId="96" xfId="49" applyNumberFormat="1" applyFont="1" applyBorder="1" applyAlignment="1" applyProtection="1">
      <alignment horizontal="center" vertical="center"/>
      <protection/>
    </xf>
    <xf numFmtId="38" fontId="0" fillId="0" borderId="97" xfId="49" applyNumberFormat="1" applyFont="1" applyBorder="1" applyAlignment="1" applyProtection="1">
      <alignment horizontal="center" vertical="center"/>
      <protection/>
    </xf>
    <xf numFmtId="38" fontId="0" fillId="0" borderId="98" xfId="49" applyNumberFormat="1" applyFont="1" applyBorder="1" applyAlignment="1" applyProtection="1">
      <alignment horizontal="center" vertical="center"/>
      <protection/>
    </xf>
    <xf numFmtId="38" fontId="0" fillId="0" borderId="99" xfId="49" applyNumberFormat="1" applyFont="1" applyBorder="1" applyAlignment="1" applyProtection="1">
      <alignment horizontal="center" vertical="center"/>
      <protection/>
    </xf>
    <xf numFmtId="38" fontId="0" fillId="0" borderId="100" xfId="49" applyNumberFormat="1" applyFont="1" applyBorder="1" applyAlignment="1" applyProtection="1">
      <alignment horizontal="center" vertical="center"/>
      <protection/>
    </xf>
    <xf numFmtId="0" fontId="0" fillId="0" borderId="99" xfId="64" applyFont="1" applyBorder="1" applyAlignment="1">
      <alignment horizontal="center" vertical="center"/>
      <protection/>
    </xf>
    <xf numFmtId="0" fontId="0" fillId="0" borderId="100" xfId="64" applyFont="1" applyBorder="1" applyAlignment="1">
      <alignment horizontal="center" vertical="center"/>
      <protection/>
    </xf>
    <xf numFmtId="178" fontId="0" fillId="0" borderId="101" xfId="49" applyNumberFormat="1" applyFont="1" applyBorder="1" applyAlignment="1" applyProtection="1">
      <alignment horizontal="center" vertical="center"/>
      <protection/>
    </xf>
    <xf numFmtId="178" fontId="0" fillId="0" borderId="102" xfId="49" applyNumberFormat="1" applyFont="1" applyBorder="1" applyAlignment="1" applyProtection="1">
      <alignment horizontal="center" vertical="center"/>
      <protection/>
    </xf>
    <xf numFmtId="0" fontId="6" fillId="0" borderId="0" xfId="0" applyFont="1" applyBorder="1" applyAlignment="1">
      <alignment horizontal="center" vertical="center"/>
    </xf>
    <xf numFmtId="0" fontId="0" fillId="0" borderId="0" xfId="0" applyFont="1" applyAlignment="1">
      <alignment vertical="center"/>
    </xf>
    <xf numFmtId="0" fontId="3" fillId="0" borderId="23" xfId="0" applyFont="1" applyBorder="1" applyAlignment="1">
      <alignment horizontal="center" vertical="center"/>
    </xf>
    <xf numFmtId="38" fontId="3" fillId="0" borderId="23" xfId="49" applyNumberFormat="1" applyFont="1" applyBorder="1" applyAlignment="1">
      <alignment horizontal="center" vertical="center"/>
    </xf>
    <xf numFmtId="0" fontId="3" fillId="0" borderId="23" xfId="0" applyFont="1" applyBorder="1" applyAlignment="1">
      <alignment horizontal="center" vertical="center" shrinkToFit="1"/>
    </xf>
    <xf numFmtId="0" fontId="33" fillId="0" borderId="0" xfId="49" applyNumberFormat="1" applyFont="1" applyBorder="1" applyAlignment="1">
      <alignment horizontal="center" vertical="center"/>
    </xf>
    <xf numFmtId="0" fontId="6" fillId="0" borderId="0" xfId="0" applyFont="1" applyAlignment="1">
      <alignment horizontal="center"/>
    </xf>
    <xf numFmtId="181" fontId="33" fillId="32" borderId="23" xfId="0" applyNumberFormat="1" applyFont="1" applyFill="1" applyBorder="1" applyAlignment="1" applyProtection="1">
      <alignment horizontal="center" vertical="center"/>
      <protection/>
    </xf>
    <xf numFmtId="182" fontId="34" fillId="32" borderId="23" xfId="0" applyNumberFormat="1" applyFont="1" applyFill="1" applyBorder="1" applyAlignment="1" applyProtection="1">
      <alignment horizontal="right" vertical="center" shrinkToFit="1"/>
      <protection/>
    </xf>
    <xf numFmtId="0" fontId="33" fillId="0" borderId="23" xfId="0" applyFont="1" applyBorder="1" applyAlignment="1" applyProtection="1">
      <alignment horizontal="center" vertical="center"/>
      <protection/>
    </xf>
    <xf numFmtId="0" fontId="33" fillId="0" borderId="23" xfId="0" applyFont="1" applyBorder="1" applyAlignment="1" applyProtection="1">
      <alignment horizontal="center" vertical="center" shrinkToFit="1"/>
      <protection/>
    </xf>
    <xf numFmtId="0" fontId="34" fillId="0" borderId="23" xfId="0" applyFont="1" applyBorder="1" applyAlignment="1" applyProtection="1">
      <alignment horizontal="right" vertical="center"/>
      <protection/>
    </xf>
    <xf numFmtId="0" fontId="33" fillId="0" borderId="0" xfId="49" applyNumberFormat="1" applyFont="1" applyBorder="1" applyAlignment="1">
      <alignment horizontal="center" vertical="center"/>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shrinkToFit="1"/>
    </xf>
    <xf numFmtId="38" fontId="0" fillId="0" borderId="0" xfId="49" applyNumberFormat="1" applyFont="1" applyAlignment="1">
      <alignment vertical="center"/>
    </xf>
    <xf numFmtId="0" fontId="3" fillId="0" borderId="0" xfId="0" applyFont="1" applyAlignment="1">
      <alignment horizontal="center" vertical="center" shrinkToFit="1"/>
    </xf>
    <xf numFmtId="0" fontId="0" fillId="0" borderId="0" xfId="0" applyFont="1" applyBorder="1" applyAlignment="1">
      <alignment vertical="center"/>
    </xf>
    <xf numFmtId="0" fontId="34" fillId="33" borderId="81" xfId="0" applyFont="1" applyFill="1" applyBorder="1" applyAlignment="1">
      <alignment horizontal="center" vertical="center"/>
    </xf>
    <xf numFmtId="38" fontId="34" fillId="33" borderId="68" xfId="49" applyNumberFormat="1" applyFont="1" applyFill="1" applyBorder="1" applyAlignment="1">
      <alignment horizontal="center" vertical="center"/>
    </xf>
    <xf numFmtId="38" fontId="34" fillId="33" borderId="103" xfId="49" applyNumberFormat="1" applyFont="1" applyFill="1" applyBorder="1" applyAlignment="1">
      <alignment horizontal="center" vertical="center"/>
    </xf>
    <xf numFmtId="38" fontId="34" fillId="33" borderId="104" xfId="49" applyNumberFormat="1" applyFont="1" applyFill="1" applyBorder="1" applyAlignment="1">
      <alignment horizontal="center" vertical="center"/>
    </xf>
    <xf numFmtId="0" fontId="15" fillId="0" borderId="0" xfId="0" applyFont="1" applyAlignment="1">
      <alignment vertical="center"/>
    </xf>
    <xf numFmtId="0" fontId="34" fillId="33" borderId="16" xfId="0" applyFont="1" applyFill="1" applyBorder="1" applyAlignment="1">
      <alignment horizontal="center" vertical="center"/>
    </xf>
    <xf numFmtId="0" fontId="3" fillId="33" borderId="34" xfId="0" applyFont="1" applyFill="1" applyBorder="1" applyAlignment="1">
      <alignment horizontal="center" vertical="center" shrinkToFit="1"/>
    </xf>
    <xf numFmtId="38" fontId="3" fillId="33" borderId="36" xfId="49" applyNumberFormat="1" applyFont="1" applyFill="1" applyBorder="1" applyAlignment="1">
      <alignment horizontal="center" vertical="center"/>
    </xf>
    <xf numFmtId="38" fontId="3" fillId="33" borderId="40" xfId="49" applyNumberFormat="1" applyFont="1" applyFill="1" applyBorder="1" applyAlignment="1">
      <alignment horizontal="center" vertical="center"/>
    </xf>
    <xf numFmtId="0" fontId="3" fillId="33" borderId="39" xfId="0" applyFont="1" applyFill="1" applyBorder="1" applyAlignment="1">
      <alignment horizontal="center" vertical="center" shrinkToFit="1"/>
    </xf>
    <xf numFmtId="38" fontId="3" fillId="33" borderId="35" xfId="49"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40" xfId="0" applyFont="1" applyFill="1" applyBorder="1" applyAlignment="1">
      <alignment horizontal="center" vertical="center"/>
    </xf>
    <xf numFmtId="0" fontId="14" fillId="0" borderId="0" xfId="0" applyFont="1" applyAlignment="1">
      <alignment vertical="center"/>
    </xf>
    <xf numFmtId="0" fontId="34" fillId="0" borderId="81" xfId="0" applyFont="1" applyFill="1" applyBorder="1" applyAlignment="1">
      <alignment horizontal="center" vertical="center"/>
    </xf>
    <xf numFmtId="0" fontId="3" fillId="0" borderId="105" xfId="0" applyFont="1" applyFill="1" applyBorder="1" applyAlignment="1">
      <alignment horizontal="center" vertical="center" shrinkToFit="1"/>
    </xf>
    <xf numFmtId="38" fontId="3" fillId="0" borderId="106" xfId="49" applyNumberFormat="1" applyFont="1" applyFill="1" applyBorder="1" applyAlignment="1">
      <alignment horizontal="right" vertical="center"/>
    </xf>
    <xf numFmtId="38" fontId="4" fillId="0" borderId="107" xfId="49" applyNumberFormat="1" applyFont="1" applyFill="1" applyBorder="1" applyAlignment="1" applyProtection="1">
      <alignment vertical="center"/>
      <protection locked="0"/>
    </xf>
    <xf numFmtId="38" fontId="4" fillId="0" borderId="108" xfId="49" applyNumberFormat="1" applyFont="1" applyFill="1" applyBorder="1" applyAlignment="1" applyProtection="1">
      <alignment vertical="center"/>
      <protection locked="0"/>
    </xf>
    <xf numFmtId="0" fontId="3" fillId="0" borderId="109" xfId="0" applyFont="1" applyFill="1" applyBorder="1" applyAlignment="1">
      <alignment horizontal="center" vertical="center" shrinkToFit="1"/>
    </xf>
    <xf numFmtId="38" fontId="3" fillId="0" borderId="110" xfId="49" applyNumberFormat="1" applyFont="1" applyFill="1" applyBorder="1" applyAlignment="1">
      <alignment horizontal="right" vertical="center"/>
    </xf>
    <xf numFmtId="0" fontId="3" fillId="0" borderId="111" xfId="0" applyFont="1" applyFill="1" applyBorder="1" applyAlignment="1">
      <alignment horizontal="center" vertical="center" shrinkToFit="1"/>
    </xf>
    <xf numFmtId="0" fontId="14" fillId="0" borderId="0" xfId="0" applyFont="1" applyFill="1" applyAlignment="1">
      <alignment vertical="center"/>
    </xf>
    <xf numFmtId="0" fontId="34" fillId="0" borderId="112" xfId="0" applyFont="1" applyFill="1" applyBorder="1" applyAlignment="1">
      <alignment horizontal="center" vertical="center"/>
    </xf>
    <xf numFmtId="38" fontId="4" fillId="0" borderId="113" xfId="49" applyNumberFormat="1" applyFont="1" applyFill="1" applyBorder="1" applyAlignment="1" applyProtection="1">
      <alignment vertical="center"/>
      <protection locked="0"/>
    </xf>
    <xf numFmtId="38" fontId="4" fillId="0" borderId="114" xfId="49" applyNumberFormat="1" applyFont="1" applyFill="1" applyBorder="1" applyAlignment="1" applyProtection="1">
      <alignment vertical="center"/>
      <protection locked="0"/>
    </xf>
    <xf numFmtId="0" fontId="3" fillId="0" borderId="115" xfId="0" applyFont="1" applyFill="1" applyBorder="1" applyAlignment="1">
      <alignment horizontal="center" vertical="center" shrinkToFit="1"/>
    </xf>
    <xf numFmtId="38" fontId="2" fillId="0" borderId="106" xfId="49" applyNumberFormat="1" applyFont="1" applyFill="1" applyBorder="1" applyAlignment="1">
      <alignment horizontal="left" vertical="center"/>
    </xf>
    <xf numFmtId="38" fontId="4" fillId="0" borderId="114" xfId="49" applyNumberFormat="1" applyFont="1" applyFill="1" applyBorder="1" applyAlignment="1" applyProtection="1">
      <alignment horizontal="right" vertical="center"/>
      <protection locked="0"/>
    </xf>
    <xf numFmtId="49" fontId="3" fillId="0" borderId="116" xfId="49" applyNumberFormat="1" applyFont="1" applyBorder="1" applyAlignment="1">
      <alignment horizontal="right" vertical="center"/>
    </xf>
    <xf numFmtId="38" fontId="3" fillId="0" borderId="106" xfId="49" applyNumberFormat="1" applyFont="1" applyFill="1" applyBorder="1" applyAlignment="1">
      <alignment horizontal="right" vertical="center" shrinkToFit="1"/>
    </xf>
    <xf numFmtId="0" fontId="14" fillId="0" borderId="105" xfId="0" applyFont="1" applyFill="1" applyBorder="1" applyAlignment="1">
      <alignment vertical="center"/>
    </xf>
    <xf numFmtId="0" fontId="14" fillId="0" borderId="106" xfId="0" applyFont="1" applyFill="1" applyBorder="1" applyAlignment="1">
      <alignment vertical="center"/>
    </xf>
    <xf numFmtId="38" fontId="2" fillId="0" borderId="106" xfId="49" applyNumberFormat="1" applyFont="1" applyFill="1" applyBorder="1" applyAlignment="1">
      <alignment horizontal="right" vertical="center" shrinkToFit="1"/>
    </xf>
    <xf numFmtId="0" fontId="14" fillId="0" borderId="115" xfId="0" applyFont="1" applyFill="1" applyBorder="1" applyAlignment="1">
      <alignment vertical="center"/>
    </xf>
    <xf numFmtId="0" fontId="0" fillId="0" borderId="0" xfId="0" applyFont="1" applyFill="1" applyAlignment="1">
      <alignment vertical="center"/>
    </xf>
    <xf numFmtId="38" fontId="4" fillId="0" borderId="117" xfId="49" applyNumberFormat="1" applyFont="1" applyFill="1" applyBorder="1" applyAlignment="1" applyProtection="1">
      <alignment vertical="center"/>
      <protection locked="0"/>
    </xf>
    <xf numFmtId="38" fontId="34" fillId="34" borderId="118" xfId="0" applyNumberFormat="1" applyFont="1" applyFill="1" applyBorder="1" applyAlignment="1" applyProtection="1">
      <alignment horizontal="center" vertical="center"/>
      <protection hidden="1"/>
    </xf>
    <xf numFmtId="0" fontId="4" fillId="34" borderId="34" xfId="0" applyFont="1" applyFill="1" applyBorder="1" applyAlignment="1" applyProtection="1">
      <alignment horizontal="center" vertical="center" shrinkToFit="1"/>
      <protection hidden="1"/>
    </xf>
    <xf numFmtId="38" fontId="4" fillId="34" borderId="36" xfId="49" applyNumberFormat="1" applyFont="1" applyFill="1" applyBorder="1" applyAlignment="1" applyProtection="1">
      <alignment horizontal="right" vertical="center"/>
      <protection hidden="1"/>
    </xf>
    <xf numFmtId="38" fontId="4" fillId="34" borderId="40" xfId="49" applyNumberFormat="1" applyFont="1" applyFill="1" applyBorder="1" applyAlignment="1" applyProtection="1">
      <alignment horizontal="right" vertical="center"/>
      <protection hidden="1"/>
    </xf>
    <xf numFmtId="0" fontId="4" fillId="34" borderId="39" xfId="0" applyFont="1" applyFill="1" applyBorder="1" applyAlignment="1" applyProtection="1">
      <alignment horizontal="center" vertical="center" shrinkToFit="1"/>
      <protection hidden="1"/>
    </xf>
    <xf numFmtId="38" fontId="4" fillId="34" borderId="35" xfId="49" applyNumberFormat="1" applyFont="1" applyFill="1" applyBorder="1" applyAlignment="1" applyProtection="1">
      <alignment horizontal="right" vertical="center"/>
      <protection hidden="1"/>
    </xf>
    <xf numFmtId="0" fontId="35" fillId="0" borderId="0" xfId="0" applyFont="1" applyBorder="1" applyAlignment="1" applyProtection="1">
      <alignment vertical="center"/>
      <protection hidden="1"/>
    </xf>
    <xf numFmtId="0" fontId="0" fillId="0" borderId="0" xfId="0" applyFont="1" applyAlignment="1">
      <alignment horizontal="left" vertical="center"/>
    </xf>
    <xf numFmtId="38" fontId="3" fillId="0" borderId="0" xfId="49" applyNumberFormat="1" applyFont="1" applyAlignment="1">
      <alignment vertical="center"/>
    </xf>
    <xf numFmtId="0" fontId="0" fillId="0" borderId="0" xfId="0" applyFont="1" applyBorder="1" applyAlignment="1">
      <alignment horizontal="right" vertical="center"/>
    </xf>
    <xf numFmtId="0" fontId="6" fillId="0" borderId="0" xfId="0" applyFont="1" applyBorder="1" applyAlignment="1">
      <alignment horizontal="center" vertical="center"/>
    </xf>
    <xf numFmtId="0" fontId="3" fillId="0" borderId="30" xfId="0" applyFont="1" applyBorder="1" applyAlignment="1">
      <alignment horizontal="center" vertical="center"/>
    </xf>
    <xf numFmtId="0" fontId="0" fillId="0" borderId="47" xfId="0" applyFont="1" applyBorder="1" applyAlignment="1">
      <alignment horizontal="center" vertical="center"/>
    </xf>
    <xf numFmtId="38" fontId="3" fillId="0" borderId="30" xfId="49" applyNumberFormat="1" applyFont="1" applyBorder="1" applyAlignment="1">
      <alignment horizontal="center" vertical="center"/>
    </xf>
    <xf numFmtId="38" fontId="3" fillId="0" borderId="47" xfId="49" applyNumberFormat="1" applyFont="1" applyBorder="1" applyAlignment="1">
      <alignment horizontal="center" vertical="center"/>
    </xf>
    <xf numFmtId="0" fontId="0" fillId="0" borderId="24" xfId="0" applyFont="1" applyBorder="1" applyAlignment="1">
      <alignment horizontal="center" vertical="center"/>
    </xf>
    <xf numFmtId="38" fontId="3" fillId="0" borderId="24" xfId="49" applyNumberFormat="1" applyFont="1" applyBorder="1" applyAlignment="1">
      <alignment horizontal="center" vertical="center"/>
    </xf>
    <xf numFmtId="38" fontId="3" fillId="0" borderId="58" xfId="49" applyNumberFormat="1" applyFont="1" applyBorder="1" applyAlignment="1">
      <alignment horizontal="center" vertical="center"/>
    </xf>
    <xf numFmtId="38" fontId="3" fillId="0" borderId="59" xfId="49" applyNumberFormat="1" applyFont="1" applyBorder="1" applyAlignment="1">
      <alignment horizontal="center" vertical="center"/>
    </xf>
    <xf numFmtId="0" fontId="6" fillId="0" borderId="0" xfId="0" applyFont="1" applyAlignment="1">
      <alignment horizontal="center"/>
    </xf>
    <xf numFmtId="181" fontId="33" fillId="32" borderId="30" xfId="0" applyNumberFormat="1" applyFont="1" applyFill="1" applyBorder="1" applyAlignment="1" applyProtection="1">
      <alignment horizontal="center" vertical="center"/>
      <protection/>
    </xf>
    <xf numFmtId="182" fontId="34" fillId="32" borderId="30" xfId="0" applyNumberFormat="1" applyFont="1" applyFill="1" applyBorder="1" applyAlignment="1" applyProtection="1">
      <alignment horizontal="right" vertical="center" shrinkToFit="1"/>
      <protection/>
    </xf>
    <xf numFmtId="0" fontId="0" fillId="0" borderId="47" xfId="0" applyFont="1" applyBorder="1" applyAlignment="1">
      <alignment horizontal="right" vertical="center" shrinkToFit="1"/>
    </xf>
    <xf numFmtId="182" fontId="34" fillId="32" borderId="47" xfId="0" applyNumberFormat="1" applyFont="1" applyFill="1" applyBorder="1" applyAlignment="1" applyProtection="1">
      <alignment horizontal="right" vertical="center" shrinkToFit="1"/>
      <protection/>
    </xf>
    <xf numFmtId="0" fontId="33" fillId="0" borderId="30" xfId="0" applyFont="1" applyBorder="1" applyAlignment="1" applyProtection="1">
      <alignment horizontal="center" vertical="center" shrinkToFit="1"/>
      <protection/>
    </xf>
    <xf numFmtId="0" fontId="33" fillId="0" borderId="24" xfId="0" applyFont="1" applyBorder="1" applyAlignment="1" applyProtection="1">
      <alignment horizontal="center" vertical="center" shrinkToFit="1"/>
      <protection/>
    </xf>
    <xf numFmtId="0" fontId="33" fillId="0" borderId="47" xfId="0" applyFont="1" applyBorder="1" applyAlignment="1" applyProtection="1">
      <alignment horizontal="center" vertical="center" shrinkToFit="1"/>
      <protection/>
    </xf>
    <xf numFmtId="0" fontId="34" fillId="0" borderId="30" xfId="0" applyFont="1" applyBorder="1" applyAlignment="1" applyProtection="1">
      <alignment horizontal="right" vertical="center"/>
      <protection/>
    </xf>
    <xf numFmtId="0" fontId="34" fillId="0" borderId="47" xfId="0" applyFont="1" applyBorder="1" applyAlignment="1" applyProtection="1">
      <alignment horizontal="right" vertical="center"/>
      <protection/>
    </xf>
    <xf numFmtId="38" fontId="34" fillId="33" borderId="85" xfId="49" applyNumberFormat="1"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34" fillId="33" borderId="112" xfId="0" applyFont="1" applyFill="1" applyBorder="1" applyAlignment="1">
      <alignment horizontal="center" vertical="center"/>
    </xf>
    <xf numFmtId="0" fontId="3" fillId="33" borderId="59" xfId="0" applyFont="1" applyFill="1" applyBorder="1" applyAlignment="1">
      <alignment horizontal="center" vertical="center" shrinkToFit="1"/>
    </xf>
    <xf numFmtId="38" fontId="3" fillId="33" borderId="42" xfId="49" applyNumberFormat="1" applyFont="1" applyFill="1" applyBorder="1" applyAlignment="1">
      <alignment horizontal="center" vertical="center"/>
    </xf>
    <xf numFmtId="38" fontId="3" fillId="33" borderId="58" xfId="49" applyNumberFormat="1" applyFont="1" applyFill="1" applyBorder="1" applyAlignment="1">
      <alignment horizontal="center" vertical="center"/>
    </xf>
    <xf numFmtId="0" fontId="3" fillId="33" borderId="119" xfId="0" applyFont="1" applyFill="1" applyBorder="1" applyAlignment="1">
      <alignment horizontal="center" vertical="center" shrinkToFit="1"/>
    </xf>
    <xf numFmtId="38" fontId="3" fillId="33" borderId="60" xfId="49" applyNumberFormat="1" applyFont="1" applyFill="1" applyBorder="1" applyAlignment="1">
      <alignment horizontal="center" vertical="center"/>
    </xf>
    <xf numFmtId="0" fontId="3" fillId="33" borderId="60" xfId="0" applyFont="1" applyFill="1" applyBorder="1" applyAlignment="1">
      <alignment horizontal="center" vertical="center"/>
    </xf>
    <xf numFmtId="0" fontId="3" fillId="33" borderId="58" xfId="0" applyFont="1" applyFill="1" applyBorder="1" applyAlignment="1">
      <alignment horizontal="center" vertical="center"/>
    </xf>
    <xf numFmtId="0" fontId="34" fillId="0" borderId="81" xfId="0" applyFont="1" applyFill="1" applyBorder="1" applyAlignment="1">
      <alignment horizontal="center" vertical="center" wrapText="1"/>
    </xf>
    <xf numFmtId="0" fontId="3" fillId="0" borderId="120" xfId="0" applyFont="1" applyFill="1" applyBorder="1" applyAlignment="1">
      <alignment horizontal="center" vertical="center" shrinkToFit="1"/>
    </xf>
    <xf numFmtId="38" fontId="3" fillId="0" borderId="121" xfId="49" applyNumberFormat="1" applyFont="1" applyFill="1" applyBorder="1" applyAlignment="1">
      <alignment horizontal="right" vertical="center"/>
    </xf>
    <xf numFmtId="0" fontId="3" fillId="0" borderId="109" xfId="63" applyFont="1" applyFill="1" applyBorder="1" applyAlignment="1">
      <alignment horizontal="center" vertical="center" shrinkToFit="1"/>
      <protection/>
    </xf>
    <xf numFmtId="0" fontId="3" fillId="0" borderId="111" xfId="63" applyFont="1" applyFill="1" applyBorder="1" applyAlignment="1">
      <alignment horizontal="center" vertical="center" shrinkToFit="1"/>
      <protection/>
    </xf>
    <xf numFmtId="0" fontId="34" fillId="0" borderId="112" xfId="0" applyFont="1" applyFill="1" applyBorder="1" applyAlignment="1">
      <alignment horizontal="center" vertical="center" wrapText="1"/>
    </xf>
    <xf numFmtId="0" fontId="3" fillId="0" borderId="122" xfId="63" applyFont="1" applyFill="1" applyBorder="1" applyAlignment="1">
      <alignment horizontal="center" vertical="center" shrinkToFit="1"/>
      <protection/>
    </xf>
    <xf numFmtId="38" fontId="3" fillId="0" borderId="116" xfId="49" applyNumberFormat="1" applyFont="1" applyFill="1" applyBorder="1" applyAlignment="1">
      <alignment horizontal="right" vertical="center"/>
    </xf>
    <xf numFmtId="0" fontId="3" fillId="0" borderId="123" xfId="63" applyFont="1" applyFill="1" applyBorder="1" applyAlignment="1">
      <alignment horizontal="center" vertical="center" shrinkToFit="1"/>
      <protection/>
    </xf>
    <xf numFmtId="38" fontId="3" fillId="0" borderId="124" xfId="49" applyNumberFormat="1" applyFont="1" applyFill="1" applyBorder="1" applyAlignment="1">
      <alignment horizontal="right" vertical="center"/>
    </xf>
    <xf numFmtId="0" fontId="3" fillId="0" borderId="105" xfId="63" applyFont="1" applyFill="1" applyBorder="1" applyAlignment="1">
      <alignment horizontal="center" vertical="center" shrinkToFit="1"/>
      <protection/>
    </xf>
    <xf numFmtId="38" fontId="4" fillId="0" borderId="125" xfId="49" applyNumberFormat="1" applyFont="1" applyFill="1" applyBorder="1" applyAlignment="1" applyProtection="1">
      <alignment vertical="center"/>
      <protection locked="0"/>
    </xf>
    <xf numFmtId="38" fontId="4" fillId="0" borderId="126" xfId="49" applyNumberFormat="1" applyFont="1" applyFill="1" applyBorder="1" applyAlignment="1" applyProtection="1">
      <alignment vertical="center"/>
      <protection locked="0"/>
    </xf>
    <xf numFmtId="0" fontId="3" fillId="0" borderId="127" xfId="63" applyFont="1" applyFill="1" applyBorder="1" applyAlignment="1">
      <alignment horizontal="center" vertical="center" shrinkToFit="1"/>
      <protection/>
    </xf>
    <xf numFmtId="0" fontId="3" fillId="0" borderId="122" xfId="0" applyFont="1" applyFill="1" applyBorder="1" applyAlignment="1">
      <alignment horizontal="center" vertical="center" shrinkToFit="1"/>
    </xf>
    <xf numFmtId="0" fontId="35" fillId="0" borderId="0" xfId="0" applyFont="1" applyFill="1" applyAlignment="1">
      <alignment vertical="center"/>
    </xf>
    <xf numFmtId="0" fontId="3" fillId="0" borderId="115" xfId="63" applyFont="1" applyFill="1" applyBorder="1" applyAlignment="1">
      <alignment horizontal="center" vertical="center" shrinkToFit="1"/>
      <protection/>
    </xf>
    <xf numFmtId="0" fontId="3" fillId="0" borderId="127" xfId="0" applyFont="1" applyFill="1" applyBorder="1" applyAlignment="1">
      <alignment horizontal="center" vertical="center" shrinkToFit="1"/>
    </xf>
    <xf numFmtId="38" fontId="4" fillId="0" borderId="48" xfId="49" applyNumberFormat="1" applyFont="1" applyFill="1" applyBorder="1" applyAlignment="1" applyProtection="1">
      <alignment vertical="center"/>
      <protection locked="0"/>
    </xf>
    <xf numFmtId="0" fontId="0" fillId="0" borderId="0" xfId="0" applyFont="1" applyAlignment="1" applyProtection="1">
      <alignment vertical="center"/>
      <protection hidden="1"/>
    </xf>
    <xf numFmtId="38" fontId="34" fillId="34" borderId="112" xfId="0" applyNumberFormat="1" applyFont="1" applyFill="1" applyBorder="1" applyAlignment="1" applyProtection="1">
      <alignment horizontal="center" vertical="center"/>
      <protection hidden="1"/>
    </xf>
    <xf numFmtId="0" fontId="4" fillId="34" borderId="127" xfId="0" applyFont="1" applyFill="1" applyBorder="1" applyAlignment="1" applyProtection="1">
      <alignment horizontal="center" vertical="center" shrinkToFit="1"/>
      <protection hidden="1"/>
    </xf>
    <xf numFmtId="38" fontId="4" fillId="34" borderId="116" xfId="49" applyNumberFormat="1" applyFont="1" applyFill="1" applyBorder="1" applyAlignment="1" applyProtection="1">
      <alignment horizontal="right" vertical="center"/>
      <protection hidden="1"/>
    </xf>
    <xf numFmtId="38" fontId="4" fillId="34" borderId="125" xfId="49" applyNumberFormat="1" applyFont="1" applyFill="1" applyBorder="1" applyAlignment="1" applyProtection="1">
      <alignment horizontal="right" vertical="center"/>
      <protection hidden="1"/>
    </xf>
    <xf numFmtId="0" fontId="4" fillId="34" borderId="122" xfId="0" applyFont="1" applyFill="1" applyBorder="1" applyAlignment="1" applyProtection="1">
      <alignment horizontal="center" vertical="center" shrinkToFit="1"/>
      <protection hidden="1"/>
    </xf>
    <xf numFmtId="38" fontId="4" fillId="34" borderId="126" xfId="49" applyNumberFormat="1" applyFont="1" applyFill="1" applyBorder="1" applyAlignment="1" applyProtection="1">
      <alignment horizontal="right" vertical="center"/>
      <protection hidden="1"/>
    </xf>
    <xf numFmtId="0" fontId="0" fillId="0" borderId="0" xfId="0" applyFont="1" applyFill="1" applyAlignment="1" applyProtection="1">
      <alignment vertical="center"/>
      <protection hidden="1"/>
    </xf>
    <xf numFmtId="0" fontId="34" fillId="0" borderId="13" xfId="0" applyFont="1" applyFill="1" applyBorder="1" applyAlignment="1">
      <alignment horizontal="center" vertical="center"/>
    </xf>
    <xf numFmtId="0" fontId="3" fillId="0" borderId="45" xfId="63" applyFont="1" applyFill="1" applyBorder="1" applyAlignment="1">
      <alignment horizontal="center" vertical="center" shrinkToFit="1"/>
      <protection/>
    </xf>
    <xf numFmtId="38" fontId="3" fillId="0" borderId="46" xfId="49" applyNumberFormat="1" applyFont="1" applyFill="1" applyBorder="1" applyAlignment="1">
      <alignment horizontal="right" vertical="center"/>
    </xf>
    <xf numFmtId="38" fontId="4" fillId="0" borderId="28" xfId="49" applyNumberFormat="1" applyFont="1" applyFill="1" applyBorder="1" applyAlignment="1" applyProtection="1">
      <alignment vertical="center"/>
      <protection locked="0"/>
    </xf>
    <xf numFmtId="0" fontId="3" fillId="0" borderId="128" xfId="63" applyFont="1" applyFill="1" applyBorder="1" applyAlignment="1">
      <alignment horizontal="center" vertical="center" shrinkToFit="1"/>
      <protection/>
    </xf>
    <xf numFmtId="0" fontId="3" fillId="0" borderId="128"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38" fontId="34" fillId="34" borderId="118" xfId="0" applyNumberFormat="1" applyFont="1" applyFill="1" applyBorder="1" applyAlignment="1">
      <alignment horizontal="center" vertical="center"/>
    </xf>
    <xf numFmtId="0" fontId="4" fillId="34" borderId="34" xfId="0" applyFont="1" applyFill="1" applyBorder="1" applyAlignment="1">
      <alignment horizontal="center" vertical="center" shrinkToFit="1"/>
    </xf>
    <xf numFmtId="38" fontId="4" fillId="34" borderId="36" xfId="49" applyNumberFormat="1" applyFont="1" applyFill="1" applyBorder="1" applyAlignment="1">
      <alignment horizontal="right" vertical="center"/>
    </xf>
    <xf numFmtId="38" fontId="4" fillId="34" borderId="40" xfId="49" applyNumberFormat="1" applyFont="1" applyFill="1" applyBorder="1" applyAlignment="1" applyProtection="1">
      <alignment vertical="center"/>
      <protection locked="0"/>
    </xf>
    <xf numFmtId="0" fontId="4" fillId="34" borderId="39" xfId="0" applyFont="1" applyFill="1" applyBorder="1" applyAlignment="1">
      <alignment horizontal="center" vertical="center" shrinkToFit="1"/>
    </xf>
    <xf numFmtId="38" fontId="4" fillId="34" borderId="35" xfId="49" applyNumberFormat="1" applyFont="1" applyFill="1" applyBorder="1" applyAlignment="1" applyProtection="1">
      <alignment vertical="center"/>
      <protection locked="0"/>
    </xf>
    <xf numFmtId="38" fontId="3" fillId="0" borderId="42" xfId="51" applyFont="1" applyFill="1" applyBorder="1" applyAlignment="1">
      <alignment horizontal="right" vertical="center" shrinkToFit="1"/>
    </xf>
    <xf numFmtId="38" fontId="3" fillId="0" borderId="106" xfId="51" applyFont="1" applyFill="1" applyBorder="1" applyAlignment="1">
      <alignment horizontal="right" vertical="center" shrinkToFit="1"/>
    </xf>
    <xf numFmtId="38" fontId="4" fillId="0" borderId="113" xfId="49" applyNumberFormat="1" applyFont="1" applyFill="1" applyBorder="1" applyAlignment="1" applyProtection="1">
      <alignment horizontal="right" vertical="center"/>
      <protection locked="0"/>
    </xf>
    <xf numFmtId="0" fontId="3" fillId="0" borderId="115" xfId="63" applyFont="1" applyFill="1" applyBorder="1" applyAlignment="1">
      <alignment horizontal="center" vertical="center"/>
      <protection/>
    </xf>
    <xf numFmtId="0" fontId="3" fillId="0" borderId="105" xfId="63" applyFont="1" applyFill="1" applyBorder="1" applyAlignment="1">
      <alignment horizontal="center" vertical="center"/>
      <protection/>
    </xf>
    <xf numFmtId="0" fontId="3" fillId="0" borderId="45" xfId="63" applyFont="1" applyFill="1" applyBorder="1" applyAlignment="1">
      <alignment horizontal="center" vertical="center"/>
      <protection/>
    </xf>
    <xf numFmtId="0" fontId="3" fillId="0" borderId="128" xfId="63" applyFont="1" applyFill="1" applyBorder="1" applyAlignment="1">
      <alignment horizontal="center" vertical="center"/>
      <protection/>
    </xf>
    <xf numFmtId="0" fontId="0" fillId="0" borderId="81" xfId="0" applyFont="1" applyFill="1" applyBorder="1" applyAlignment="1">
      <alignment horizontal="right" vertical="center"/>
    </xf>
    <xf numFmtId="38" fontId="3" fillId="0" borderId="108" xfId="49" applyNumberFormat="1" applyFont="1" applyFill="1" applyBorder="1" applyAlignment="1" applyProtection="1">
      <alignment vertical="center"/>
      <protection locked="0"/>
    </xf>
    <xf numFmtId="38" fontId="3" fillId="0" borderId="107" xfId="49" applyNumberFormat="1" applyFont="1" applyFill="1" applyBorder="1" applyAlignment="1" applyProtection="1">
      <alignment vertical="center"/>
      <protection locked="0"/>
    </xf>
    <xf numFmtId="0" fontId="3" fillId="0" borderId="112" xfId="0" applyFont="1" applyFill="1" applyBorder="1" applyAlignment="1">
      <alignment horizontal="right" vertical="center"/>
    </xf>
    <xf numFmtId="0" fontId="34" fillId="0" borderId="112" xfId="0" applyFont="1" applyFill="1" applyBorder="1" applyAlignment="1">
      <alignment horizontal="center"/>
    </xf>
    <xf numFmtId="38" fontId="3" fillId="0" borderId="114" xfId="49" applyNumberFormat="1" applyFont="1" applyFill="1" applyBorder="1" applyAlignment="1" applyProtection="1">
      <alignment horizontal="right" vertical="center"/>
      <protection locked="0"/>
    </xf>
    <xf numFmtId="38" fontId="3" fillId="0" borderId="113" xfId="49" applyNumberFormat="1" applyFont="1" applyFill="1" applyBorder="1" applyAlignment="1" applyProtection="1">
      <alignment horizontal="right" vertical="center"/>
      <protection locked="0"/>
    </xf>
    <xf numFmtId="0" fontId="0" fillId="0" borderId="112" xfId="0" applyFont="1" applyFill="1" applyBorder="1" applyAlignment="1">
      <alignment horizontal="right"/>
    </xf>
    <xf numFmtId="0" fontId="3" fillId="0" borderId="112" xfId="0" applyFont="1" applyFill="1" applyBorder="1" applyAlignment="1">
      <alignment horizontal="right"/>
    </xf>
    <xf numFmtId="38" fontId="3" fillId="0" borderId="114" xfId="49" applyNumberFormat="1" applyFont="1" applyFill="1" applyBorder="1" applyAlignment="1" applyProtection="1">
      <alignment vertical="center"/>
      <protection locked="0"/>
    </xf>
    <xf numFmtId="38" fontId="3" fillId="0" borderId="113" xfId="49" applyNumberFormat="1" applyFont="1" applyFill="1" applyBorder="1" applyAlignment="1" applyProtection="1">
      <alignment vertical="center"/>
      <protection locked="0"/>
    </xf>
    <xf numFmtId="0" fontId="14" fillId="0" borderId="45" xfId="63" applyFont="1" applyFill="1" applyBorder="1" applyAlignment="1">
      <alignment horizontal="center" vertical="center" shrinkToFit="1"/>
      <protection/>
    </xf>
    <xf numFmtId="0" fontId="14" fillId="0" borderId="128" xfId="63" applyFont="1" applyFill="1" applyBorder="1" applyAlignment="1">
      <alignment horizontal="center" vertical="center" shrinkToFit="1"/>
      <protection/>
    </xf>
    <xf numFmtId="38" fontId="3" fillId="0" borderId="48" xfId="49" applyNumberFormat="1" applyFont="1" applyFill="1" applyBorder="1" applyAlignment="1" applyProtection="1">
      <alignment vertical="center"/>
      <protection locked="0"/>
    </xf>
    <xf numFmtId="38" fontId="3" fillId="0" borderId="28" xfId="49" applyNumberFormat="1" applyFont="1" applyFill="1" applyBorder="1" applyAlignment="1" applyProtection="1">
      <alignment vertical="center"/>
      <protection locked="0"/>
    </xf>
    <xf numFmtId="38" fontId="4" fillId="34" borderId="40" xfId="49" applyNumberFormat="1" applyFont="1" applyFill="1" applyBorder="1" applyAlignment="1" applyProtection="1">
      <alignment vertical="center"/>
      <protection hidden="1"/>
    </xf>
    <xf numFmtId="0" fontId="35" fillId="0" borderId="0" xfId="0" applyFont="1" applyAlignment="1" applyProtection="1">
      <alignment vertical="center"/>
      <protection hidden="1"/>
    </xf>
    <xf numFmtId="38" fontId="3" fillId="0" borderId="126" xfId="49" applyNumberFormat="1" applyFont="1" applyFill="1" applyBorder="1" applyAlignment="1" applyProtection="1">
      <alignment vertical="center"/>
      <protection locked="0"/>
    </xf>
    <xf numFmtId="38" fontId="3" fillId="0" borderId="125" xfId="49" applyNumberFormat="1" applyFont="1" applyFill="1" applyBorder="1" applyAlignment="1" applyProtection="1">
      <alignment vertical="center"/>
      <protection locked="0"/>
    </xf>
    <xf numFmtId="0" fontId="34" fillId="0" borderId="13" xfId="0" applyFont="1" applyFill="1" applyBorder="1" applyAlignment="1">
      <alignment horizontal="center" vertical="center" wrapText="1"/>
    </xf>
    <xf numFmtId="38" fontId="3" fillId="0" borderId="46" xfId="51" applyFont="1" applyFill="1" applyBorder="1" applyAlignment="1">
      <alignment horizontal="right" vertical="center" shrinkToFit="1"/>
    </xf>
    <xf numFmtId="38"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shrinkToFit="1"/>
      <protection hidden="1"/>
    </xf>
    <xf numFmtId="38" fontId="4" fillId="0" borderId="0" xfId="49" applyNumberFormat="1" applyFont="1" applyFill="1" applyBorder="1" applyAlignment="1" applyProtection="1">
      <alignment horizontal="right" vertical="center"/>
      <protection hidden="1"/>
    </xf>
    <xf numFmtId="0" fontId="0" fillId="0" borderId="0" xfId="0" applyFont="1" applyFill="1" applyBorder="1" applyAlignment="1" applyProtection="1">
      <alignment vertical="center"/>
      <protection hidden="1"/>
    </xf>
    <xf numFmtId="38" fontId="34" fillId="1" borderId="129" xfId="0" applyNumberFormat="1" applyFont="1" applyFill="1" applyBorder="1" applyAlignment="1" applyProtection="1">
      <alignment horizontal="center" vertical="center"/>
      <protection hidden="1"/>
    </xf>
    <xf numFmtId="0" fontId="4" fillId="1" borderId="96" xfId="0" applyFont="1" applyFill="1" applyBorder="1" applyAlignment="1" applyProtection="1">
      <alignment horizontal="center" vertical="center" shrinkToFit="1"/>
      <protection hidden="1"/>
    </xf>
    <xf numFmtId="38" fontId="4" fillId="1" borderId="97" xfId="49" applyNumberFormat="1" applyFont="1" applyFill="1" applyBorder="1" applyAlignment="1" applyProtection="1">
      <alignment horizontal="right" vertical="center"/>
      <protection hidden="1"/>
    </xf>
    <xf numFmtId="38" fontId="4" fillId="1" borderId="17" xfId="49" applyNumberFormat="1" applyFont="1" applyFill="1" applyBorder="1" applyAlignment="1" applyProtection="1">
      <alignment horizontal="right" vertical="center"/>
      <protection hidden="1"/>
    </xf>
    <xf numFmtId="38" fontId="4" fillId="1" borderId="96" xfId="49" applyNumberFormat="1" applyFont="1" applyFill="1" applyBorder="1" applyAlignment="1" applyProtection="1">
      <alignment horizontal="center" vertical="center" shrinkToFit="1"/>
      <protection hidden="1"/>
    </xf>
    <xf numFmtId="0" fontId="0" fillId="0" borderId="0" xfId="0" applyFont="1" applyBorder="1" applyAlignment="1" applyProtection="1">
      <alignment vertical="center"/>
      <protection hidden="1"/>
    </xf>
    <xf numFmtId="0" fontId="0" fillId="0" borderId="0" xfId="0" applyFont="1" applyBorder="1" applyAlignment="1">
      <alignment horizontal="left" vertical="center"/>
    </xf>
    <xf numFmtId="0" fontId="3" fillId="0" borderId="0" xfId="0" applyFont="1" applyBorder="1" applyAlignment="1">
      <alignment horizontal="center" vertical="center" shrinkToFit="1"/>
    </xf>
    <xf numFmtId="38" fontId="3" fillId="0" borderId="0" xfId="49" applyNumberFormat="1" applyFont="1" applyBorder="1" applyAlignment="1">
      <alignment horizontal="right" vertical="center"/>
    </xf>
    <xf numFmtId="38" fontId="3" fillId="0" borderId="0" xfId="49" applyNumberFormat="1" applyFont="1" applyBorder="1" applyAlignment="1">
      <alignment vertical="center"/>
    </xf>
    <xf numFmtId="0" fontId="34" fillId="0" borderId="81" xfId="0" applyFont="1" applyBorder="1" applyAlignment="1">
      <alignment horizontal="center" vertical="center"/>
    </xf>
    <xf numFmtId="0" fontId="34" fillId="0" borderId="112" xfId="0" applyFont="1" applyBorder="1" applyAlignment="1">
      <alignment horizontal="center" vertical="center"/>
    </xf>
    <xf numFmtId="38" fontId="3" fillId="0" borderId="106" xfId="49" applyNumberFormat="1" applyFont="1" applyFill="1" applyBorder="1" applyAlignment="1" quotePrefix="1">
      <alignment horizontal="right" vertical="center"/>
    </xf>
    <xf numFmtId="0" fontId="14" fillId="0" borderId="105" xfId="63" applyFont="1" applyFill="1" applyBorder="1" applyAlignment="1">
      <alignment horizontal="center" vertical="center" shrinkToFit="1"/>
      <protection/>
    </xf>
    <xf numFmtId="0" fontId="14" fillId="0" borderId="130" xfId="63" applyFont="1" applyFill="1" applyBorder="1" applyAlignment="1">
      <alignment horizontal="center" vertical="center" shrinkToFit="1"/>
      <protection/>
    </xf>
    <xf numFmtId="38" fontId="3" fillId="0" borderId="131" xfId="49" applyNumberFormat="1" applyFont="1" applyFill="1" applyBorder="1" applyAlignment="1">
      <alignment horizontal="right" vertical="center"/>
    </xf>
    <xf numFmtId="0" fontId="34" fillId="0" borderId="13" xfId="0" applyFont="1" applyBorder="1" applyAlignment="1">
      <alignment horizontal="center" vertical="center"/>
    </xf>
    <xf numFmtId="0" fontId="3" fillId="0" borderId="128" xfId="63" applyFont="1" applyBorder="1" applyAlignment="1">
      <alignment horizontal="center" vertical="center" shrinkToFit="1"/>
      <protection/>
    </xf>
    <xf numFmtId="38" fontId="3" fillId="0" borderId="46" xfId="49" applyNumberFormat="1" applyFont="1" applyBorder="1" applyAlignment="1">
      <alignment horizontal="right" vertical="center"/>
    </xf>
    <xf numFmtId="38" fontId="4" fillId="0" borderId="28" xfId="49" applyNumberFormat="1" applyFont="1" applyBorder="1" applyAlignment="1" applyProtection="1">
      <alignment vertical="center"/>
      <protection locked="0"/>
    </xf>
    <xf numFmtId="38" fontId="3" fillId="0" borderId="48" xfId="49" applyNumberFormat="1" applyFont="1" applyBorder="1" applyAlignment="1" applyProtection="1">
      <alignment vertical="center"/>
      <protection locked="0"/>
    </xf>
    <xf numFmtId="0" fontId="3" fillId="0" borderId="45" xfId="63" applyFont="1" applyBorder="1" applyAlignment="1">
      <alignment horizontal="center" vertical="center" shrinkToFit="1"/>
      <protection/>
    </xf>
    <xf numFmtId="38" fontId="3" fillId="0" borderId="28" xfId="49" applyNumberFormat="1" applyFont="1" applyBorder="1" applyAlignment="1" applyProtection="1">
      <alignment vertical="center"/>
      <protection locked="0"/>
    </xf>
    <xf numFmtId="49" fontId="3" fillId="0" borderId="46" xfId="49" applyNumberFormat="1" applyFont="1" applyBorder="1" applyAlignment="1">
      <alignment horizontal="right" vertical="center"/>
    </xf>
    <xf numFmtId="38" fontId="34" fillId="0" borderId="81" xfId="0" applyNumberFormat="1" applyFont="1" applyFill="1" applyBorder="1" applyAlignment="1">
      <alignment horizontal="center" vertical="center"/>
    </xf>
    <xf numFmtId="0" fontId="14" fillId="0" borderId="111" xfId="63" applyFont="1" applyFill="1" applyBorder="1" applyAlignment="1">
      <alignment horizontal="center" vertical="center" shrinkToFit="1"/>
      <protection/>
    </xf>
    <xf numFmtId="38" fontId="34" fillId="0" borderId="112" xfId="0" applyNumberFormat="1" applyFont="1" applyFill="1" applyBorder="1" applyAlignment="1">
      <alignment horizontal="center" vertical="center"/>
    </xf>
    <xf numFmtId="0" fontId="14" fillId="0" borderId="115" xfId="63" applyFont="1" applyFill="1" applyBorder="1" applyAlignment="1">
      <alignment horizontal="center" vertical="center" shrinkToFit="1"/>
      <protection/>
    </xf>
    <xf numFmtId="38" fontId="34" fillId="0" borderId="13" xfId="0" applyNumberFormat="1" applyFont="1" applyFill="1" applyBorder="1" applyAlignment="1">
      <alignment horizontal="center" vertical="center"/>
    </xf>
    <xf numFmtId="0" fontId="3" fillId="0" borderId="81" xfId="0" applyFont="1" applyFill="1" applyBorder="1" applyAlignment="1">
      <alignment horizontal="right" vertical="center"/>
    </xf>
    <xf numFmtId="0" fontId="3" fillId="0" borderId="112" xfId="0" applyFont="1" applyFill="1" applyBorder="1" applyAlignment="1">
      <alignment horizontal="right" vertical="center"/>
    </xf>
    <xf numFmtId="0" fontId="34" fillId="0" borderId="112" xfId="0" applyFont="1" applyFill="1" applyBorder="1" applyAlignment="1">
      <alignment horizontal="center" vertical="center"/>
    </xf>
    <xf numFmtId="0" fontId="3" fillId="0" borderId="112" xfId="0" applyFont="1" applyFill="1" applyBorder="1" applyAlignment="1">
      <alignment vertical="center"/>
    </xf>
    <xf numFmtId="0" fontId="3" fillId="0" borderId="13" xfId="0" applyFont="1" applyFill="1" applyBorder="1" applyAlignment="1">
      <alignment horizontal="right" vertical="center"/>
    </xf>
    <xf numFmtId="0" fontId="35" fillId="0" borderId="0" xfId="0" applyFont="1" applyAlignment="1">
      <alignment vertical="center"/>
    </xf>
    <xf numFmtId="0" fontId="0" fillId="0" borderId="47" xfId="0" applyFont="1" applyBorder="1" applyAlignment="1">
      <alignment vertical="center"/>
    </xf>
    <xf numFmtId="0" fontId="0" fillId="0" borderId="24" xfId="0" applyFont="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shrinkToFit="1"/>
    </xf>
    <xf numFmtId="38" fontId="0" fillId="0" borderId="0" xfId="49" applyNumberFormat="1" applyFont="1" applyFill="1" applyAlignment="1">
      <alignment vertical="center"/>
    </xf>
    <xf numFmtId="0" fontId="3" fillId="0" borderId="0" xfId="0" applyFont="1" applyFill="1" applyAlignment="1">
      <alignment horizontal="center" vertical="center" shrinkToFit="1"/>
    </xf>
    <xf numFmtId="0" fontId="0" fillId="0" borderId="0" xfId="0" applyFont="1" applyFill="1" applyBorder="1" applyAlignment="1">
      <alignment vertical="center"/>
    </xf>
    <xf numFmtId="38" fontId="3" fillId="0" borderId="110" xfId="49" applyNumberFormat="1" applyFont="1" applyFill="1" applyBorder="1" applyAlignment="1">
      <alignment horizontal="center" vertical="center"/>
    </xf>
    <xf numFmtId="38" fontId="3" fillId="0" borderId="110" xfId="49" applyNumberFormat="1" applyFont="1" applyFill="1" applyBorder="1" applyAlignment="1">
      <alignment vertical="center"/>
    </xf>
    <xf numFmtId="38" fontId="3" fillId="0" borderId="110" xfId="49" applyNumberFormat="1" applyFont="1" applyFill="1" applyBorder="1" applyAlignment="1">
      <alignment horizontal="center" vertical="center" wrapText="1"/>
    </xf>
    <xf numFmtId="38" fontId="3" fillId="0" borderId="106" xfId="49" applyNumberFormat="1" applyFont="1" applyFill="1" applyBorder="1" applyAlignment="1">
      <alignment vertical="center"/>
    </xf>
    <xf numFmtId="38" fontId="4" fillId="34" borderId="36" xfId="49" applyNumberFormat="1" applyFont="1" applyFill="1" applyBorder="1" applyAlignment="1" applyProtection="1">
      <alignment vertical="center"/>
      <protection hidden="1"/>
    </xf>
    <xf numFmtId="38" fontId="4" fillId="34" borderId="35" xfId="49" applyNumberFormat="1" applyFont="1" applyFill="1" applyBorder="1" applyAlignment="1" applyProtection="1">
      <alignment vertical="center"/>
      <protection hidden="1"/>
    </xf>
    <xf numFmtId="0" fontId="14" fillId="0" borderId="0" xfId="0" applyFont="1" applyAlignment="1" applyProtection="1">
      <alignment vertical="center"/>
      <protection hidden="1"/>
    </xf>
    <xf numFmtId="0" fontId="3" fillId="0" borderId="81" xfId="0" applyFont="1" applyFill="1" applyBorder="1" applyAlignment="1">
      <alignment vertical="center"/>
    </xf>
    <xf numFmtId="38" fontId="3" fillId="0" borderId="106" xfId="49" applyNumberFormat="1" applyFont="1" applyFill="1" applyBorder="1" applyAlignment="1">
      <alignment horizontal="center" vertical="center"/>
    </xf>
    <xf numFmtId="0" fontId="6" fillId="0" borderId="112" xfId="0" applyFont="1" applyFill="1" applyBorder="1" applyAlignment="1">
      <alignment vertical="center"/>
    </xf>
    <xf numFmtId="0" fontId="4" fillId="0" borderId="0" xfId="0" applyFont="1" applyFill="1" applyAlignment="1">
      <alignment vertical="center"/>
    </xf>
    <xf numFmtId="38" fontId="3" fillId="0" borderId="46" xfId="49" applyNumberFormat="1" applyFont="1" applyFill="1" applyBorder="1" applyAlignment="1">
      <alignment vertical="center"/>
    </xf>
    <xf numFmtId="0" fontId="3" fillId="0" borderId="0" xfId="0" applyFont="1" applyAlignment="1" applyProtection="1">
      <alignment vertical="center"/>
      <protection hidden="1"/>
    </xf>
    <xf numFmtId="38" fontId="3" fillId="0" borderId="116" xfId="49" applyNumberFormat="1" applyFont="1" applyFill="1" applyBorder="1" applyAlignment="1">
      <alignment vertical="center"/>
    </xf>
    <xf numFmtId="38" fontId="4" fillId="1" borderId="97" xfId="49" applyNumberFormat="1" applyFont="1" applyFill="1" applyBorder="1" applyAlignment="1" applyProtection="1">
      <alignment horizontal="right" vertical="center" shrinkToFit="1"/>
      <protection hidden="1"/>
    </xf>
    <xf numFmtId="0" fontId="4" fillId="1" borderId="17" xfId="0" applyFont="1" applyFill="1" applyBorder="1" applyAlignment="1" applyProtection="1">
      <alignment horizontal="center" vertical="center" shrinkToFit="1"/>
      <protection hidden="1"/>
    </xf>
    <xf numFmtId="0" fontId="6" fillId="0" borderId="0" xfId="0" applyFont="1" applyBorder="1" applyAlignment="1">
      <alignment horizontal="right" vertical="center"/>
    </xf>
    <xf numFmtId="0" fontId="6" fillId="0" borderId="0" xfId="0" applyFont="1" applyBorder="1" applyAlignment="1">
      <alignment horizontal="right" vertical="center" shrinkToFit="1"/>
    </xf>
    <xf numFmtId="38" fontId="6" fillId="0" borderId="0" xfId="49" applyNumberFormat="1" applyFont="1" applyBorder="1" applyAlignment="1">
      <alignment horizontal="right" vertical="center"/>
    </xf>
    <xf numFmtId="0" fontId="36" fillId="0" borderId="125" xfId="0" applyFont="1" applyBorder="1" applyAlignment="1">
      <alignment horizontal="left" vertical="center" shrinkToFit="1"/>
    </xf>
    <xf numFmtId="38" fontId="36" fillId="0" borderId="0" xfId="49" applyNumberFormat="1" applyFont="1" applyBorder="1" applyAlignment="1">
      <alignment horizontal="center" vertical="center"/>
    </xf>
    <xf numFmtId="0" fontId="36" fillId="0" borderId="0" xfId="0" applyFont="1" applyBorder="1" applyAlignment="1">
      <alignment horizontal="center" vertical="center"/>
    </xf>
    <xf numFmtId="0" fontId="36" fillId="0" borderId="0" xfId="0" applyFont="1" applyBorder="1" applyAlignment="1">
      <alignment horizontal="center" vertical="center" shrinkToFit="1"/>
    </xf>
    <xf numFmtId="0" fontId="33" fillId="0" borderId="0" xfId="49" applyNumberFormat="1" applyFont="1" applyBorder="1" applyAlignment="1">
      <alignment horizontal="center" vertical="center" shrinkToFit="1"/>
    </xf>
    <xf numFmtId="38" fontId="33" fillId="0" borderId="0" xfId="49" applyNumberFormat="1" applyFont="1" applyBorder="1" applyAlignment="1">
      <alignment horizontal="center" vertical="center"/>
    </xf>
    <xf numFmtId="0" fontId="14" fillId="0" borderId="0" xfId="0" applyFont="1" applyAlignment="1">
      <alignment horizontal="center" vertical="center" shrinkToFit="1"/>
    </xf>
    <xf numFmtId="38" fontId="14" fillId="0" borderId="0" xfId="49" applyNumberFormat="1" applyFont="1" applyAlignment="1">
      <alignment horizontal="center" vertical="center"/>
    </xf>
    <xf numFmtId="0" fontId="14" fillId="0" borderId="0" xfId="0" applyFont="1" applyBorder="1" applyAlignment="1">
      <alignment horizontal="center" vertical="center"/>
    </xf>
    <xf numFmtId="0" fontId="34" fillId="0" borderId="81" xfId="0" applyFont="1" applyBorder="1" applyAlignment="1">
      <alignment horizontal="center" vertical="center" shrinkToFit="1"/>
    </xf>
    <xf numFmtId="0" fontId="34" fillId="0" borderId="112" xfId="0" applyFont="1" applyBorder="1" applyAlignment="1">
      <alignment horizontal="center" vertical="center" shrinkToFit="1"/>
    </xf>
    <xf numFmtId="0" fontId="4" fillId="0" borderId="105" xfId="63" applyFont="1" applyFill="1" applyBorder="1" applyAlignment="1">
      <alignment vertical="center"/>
      <protection/>
    </xf>
    <xf numFmtId="0" fontId="4" fillId="0" borderId="106" xfId="63" applyFont="1" applyFill="1" applyBorder="1" applyAlignment="1">
      <alignment vertical="center"/>
      <protection/>
    </xf>
    <xf numFmtId="0" fontId="4" fillId="0" borderId="113" xfId="63" applyFont="1" applyFill="1" applyBorder="1" applyAlignment="1" applyProtection="1">
      <alignment vertical="center"/>
      <protection locked="0"/>
    </xf>
    <xf numFmtId="0" fontId="37" fillId="0" borderId="105" xfId="63" applyFont="1" applyFill="1" applyBorder="1" applyAlignment="1">
      <alignment horizontal="center" vertical="center" shrinkToFit="1"/>
      <protection/>
    </xf>
    <xf numFmtId="0" fontId="7" fillId="0" borderId="105" xfId="63" applyFont="1" applyFill="1" applyBorder="1" applyAlignment="1">
      <alignment horizontal="center" vertical="center" shrinkToFit="1"/>
      <protection/>
    </xf>
    <xf numFmtId="0" fontId="14" fillId="0" borderId="109" xfId="63" applyFont="1" applyFill="1" applyBorder="1" applyAlignment="1">
      <alignment horizontal="center" vertical="center" shrinkToFit="1"/>
      <protection/>
    </xf>
    <xf numFmtId="38" fontId="3" fillId="0" borderId="110" xfId="49" applyNumberFormat="1" applyFont="1" applyFill="1" applyBorder="1" applyAlignment="1" quotePrefix="1">
      <alignment horizontal="right" vertical="center"/>
    </xf>
    <xf numFmtId="0" fontId="3" fillId="0" borderId="132" xfId="63" applyFont="1" applyFill="1" applyBorder="1" applyAlignment="1">
      <alignment horizontal="center" vertical="center" shrinkToFit="1"/>
      <protection/>
    </xf>
    <xf numFmtId="38" fontId="3" fillId="0" borderId="131" xfId="49" applyNumberFormat="1" applyFont="1" applyFill="1" applyBorder="1" applyAlignment="1">
      <alignment horizontal="center" vertical="center"/>
    </xf>
    <xf numFmtId="0" fontId="35" fillId="0" borderId="112" xfId="0" applyFont="1" applyFill="1" applyBorder="1" applyAlignment="1">
      <alignment horizontal="center" vertical="center"/>
    </xf>
    <xf numFmtId="38" fontId="3" fillId="0" borderId="131" xfId="49" applyNumberFormat="1" applyFont="1" applyFill="1" applyBorder="1" applyAlignment="1">
      <alignment vertical="center"/>
    </xf>
    <xf numFmtId="38" fontId="3" fillId="0" borderId="106" xfId="49" applyNumberFormat="1" applyFont="1" applyFill="1" applyBorder="1" applyAlignment="1">
      <alignment vertical="top"/>
    </xf>
    <xf numFmtId="38" fontId="3" fillId="0" borderId="46" xfId="49" applyNumberFormat="1" applyFont="1" applyFill="1" applyBorder="1" applyAlignment="1">
      <alignment horizontal="center" vertical="center"/>
    </xf>
    <xf numFmtId="38" fontId="4" fillId="1" borderId="97" xfId="49" applyNumberFormat="1" applyFont="1" applyFill="1" applyBorder="1" applyAlignment="1" applyProtection="1">
      <alignment vertical="center"/>
      <protection hidden="1"/>
    </xf>
    <xf numFmtId="38" fontId="4" fillId="1" borderId="17" xfId="49" applyNumberFormat="1" applyFont="1" applyFill="1" applyBorder="1" applyAlignment="1" applyProtection="1">
      <alignment vertical="center"/>
      <protection hidden="1"/>
    </xf>
    <xf numFmtId="181" fontId="33" fillId="32" borderId="30" xfId="0" applyNumberFormat="1" applyFont="1" applyFill="1" applyBorder="1" applyAlignment="1" applyProtection="1">
      <alignment horizontal="center" vertical="center" wrapText="1"/>
      <protection/>
    </xf>
    <xf numFmtId="0" fontId="6" fillId="0" borderId="0" xfId="0" applyFont="1" applyAlignment="1">
      <alignment horizontal="center" vertical="center"/>
    </xf>
    <xf numFmtId="38" fontId="34" fillId="33" borderId="68" xfId="49" applyNumberFormat="1" applyFont="1" applyFill="1" applyBorder="1" applyAlignment="1">
      <alignment horizontal="center" vertical="center"/>
    </xf>
    <xf numFmtId="0" fontId="3" fillId="0" borderId="105" xfId="63" applyFont="1" applyFill="1" applyBorder="1" applyAlignment="1">
      <alignment horizontal="left" vertical="center" shrinkToFit="1"/>
      <protection/>
    </xf>
    <xf numFmtId="38" fontId="14" fillId="0" borderId="106" xfId="49" applyNumberFormat="1" applyFont="1" applyFill="1" applyBorder="1" applyAlignment="1">
      <alignment vertical="center"/>
    </xf>
    <xf numFmtId="38" fontId="2" fillId="0" borderId="106" xfId="49" applyNumberFormat="1" applyFont="1" applyFill="1" applyBorder="1" applyAlignment="1">
      <alignment vertical="center"/>
    </xf>
    <xf numFmtId="0" fontId="3" fillId="0" borderId="0" xfId="0" applyFont="1" applyBorder="1" applyAlignment="1" applyProtection="1">
      <alignment vertical="center"/>
      <protection hidden="1"/>
    </xf>
    <xf numFmtId="0" fontId="34" fillId="0" borderId="81" xfId="0" applyFont="1" applyFill="1" applyBorder="1" applyAlignment="1">
      <alignment vertical="center" wrapText="1"/>
    </xf>
    <xf numFmtId="38" fontId="4" fillId="0" borderId="110" xfId="49" applyNumberFormat="1" applyFont="1" applyFill="1" applyBorder="1" applyAlignment="1" applyProtection="1">
      <alignment horizontal="right" vertical="center"/>
      <protection locked="0"/>
    </xf>
    <xf numFmtId="38" fontId="4" fillId="0" borderId="106" xfId="49" applyNumberFormat="1" applyFont="1" applyFill="1" applyBorder="1" applyAlignment="1" applyProtection="1">
      <alignment horizontal="right" vertical="center"/>
      <protection locked="0"/>
    </xf>
    <xf numFmtId="38" fontId="4" fillId="0" borderId="106" xfId="49" applyNumberFormat="1" applyFont="1" applyFill="1" applyBorder="1" applyAlignment="1">
      <alignment horizontal="right" vertical="center"/>
    </xf>
    <xf numFmtId="0" fontId="3" fillId="0" borderId="13" xfId="0" applyFont="1" applyFill="1" applyBorder="1" applyAlignment="1">
      <alignment horizontal="right" vertical="center"/>
    </xf>
    <xf numFmtId="38" fontId="3" fillId="0" borderId="28" xfId="49" applyNumberFormat="1" applyFont="1" applyFill="1" applyBorder="1" applyAlignment="1">
      <alignment horizontal="left" vertical="center"/>
    </xf>
    <xf numFmtId="38" fontId="3" fillId="0" borderId="26" xfId="49" applyNumberFormat="1" applyFont="1" applyFill="1" applyBorder="1" applyAlignment="1">
      <alignment horizontal="right" vertical="center"/>
    </xf>
    <xf numFmtId="38" fontId="3" fillId="0" borderId="133" xfId="49" applyNumberFormat="1" applyFont="1" applyFill="1" applyBorder="1" applyAlignment="1">
      <alignment horizontal="right" vertical="center" shrinkToFit="1"/>
    </xf>
    <xf numFmtId="38" fontId="34" fillId="34" borderId="134" xfId="0" applyNumberFormat="1" applyFont="1" applyFill="1" applyBorder="1" applyAlignment="1" applyProtection="1">
      <alignment horizontal="center" vertical="center"/>
      <protection hidden="1"/>
    </xf>
    <xf numFmtId="0" fontId="4" fillId="34" borderId="59" xfId="0" applyFont="1" applyFill="1" applyBorder="1" applyAlignment="1" applyProtection="1">
      <alignment horizontal="center" vertical="center" shrinkToFit="1"/>
      <protection hidden="1"/>
    </xf>
    <xf numFmtId="38" fontId="4" fillId="34" borderId="42" xfId="49" applyNumberFormat="1" applyFont="1" applyFill="1" applyBorder="1" applyAlignment="1" applyProtection="1">
      <alignment horizontal="right" vertical="center"/>
      <protection hidden="1"/>
    </xf>
    <xf numFmtId="38" fontId="4" fillId="34" borderId="58" xfId="49" applyNumberFormat="1" applyFont="1" applyFill="1" applyBorder="1" applyAlignment="1" applyProtection="1">
      <alignment horizontal="right" vertical="center"/>
      <protection hidden="1"/>
    </xf>
    <xf numFmtId="0" fontId="4" fillId="34" borderId="119" xfId="0" applyFont="1" applyFill="1" applyBorder="1" applyAlignment="1" applyProtection="1">
      <alignment horizontal="center" vertical="center" shrinkToFit="1"/>
      <protection hidden="1"/>
    </xf>
    <xf numFmtId="38" fontId="4" fillId="34" borderId="60" xfId="49" applyNumberFormat="1" applyFont="1" applyFill="1" applyBorder="1" applyAlignment="1" applyProtection="1">
      <alignment horizontal="right" vertical="center"/>
      <protection hidden="1"/>
    </xf>
    <xf numFmtId="38" fontId="34" fillId="34" borderId="129" xfId="0" applyNumberFormat="1" applyFont="1" applyFill="1" applyBorder="1" applyAlignment="1" applyProtection="1">
      <alignment horizontal="center" vertical="center"/>
      <protection hidden="1"/>
    </xf>
    <xf numFmtId="0" fontId="4" fillId="34" borderId="100" xfId="0" applyFont="1" applyFill="1" applyBorder="1" applyAlignment="1" applyProtection="1">
      <alignment horizontal="center" vertical="center" shrinkToFit="1"/>
      <protection hidden="1"/>
    </xf>
    <xf numFmtId="38" fontId="4" fillId="34" borderId="97" xfId="49" applyNumberFormat="1" applyFont="1" applyFill="1" applyBorder="1" applyAlignment="1" applyProtection="1">
      <alignment horizontal="right" vertical="center"/>
      <protection hidden="1"/>
    </xf>
    <xf numFmtId="38" fontId="4" fillId="34" borderId="98" xfId="49" applyNumberFormat="1" applyFont="1" applyFill="1" applyBorder="1" applyAlignment="1" applyProtection="1">
      <alignment horizontal="right" vertical="center"/>
      <protection hidden="1"/>
    </xf>
    <xf numFmtId="0" fontId="4" fillId="34" borderId="96" xfId="0" applyFont="1" applyFill="1" applyBorder="1" applyAlignment="1" applyProtection="1">
      <alignment horizontal="center" vertical="center" shrinkToFit="1"/>
      <protection hidden="1"/>
    </xf>
    <xf numFmtId="38" fontId="4" fillId="34" borderId="17" xfId="49" applyNumberFormat="1" applyFont="1" applyFill="1" applyBorder="1" applyAlignment="1" applyProtection="1">
      <alignment horizontal="right" vertical="center"/>
      <protection hidden="1"/>
    </xf>
    <xf numFmtId="0" fontId="34" fillId="0" borderId="112" xfId="0" applyFont="1" applyFill="1" applyBorder="1" applyAlignment="1">
      <alignment horizontal="center" vertical="center" wrapText="1"/>
    </xf>
    <xf numFmtId="0" fontId="3" fillId="0" borderId="127" xfId="0" applyFont="1" applyBorder="1" applyAlignment="1">
      <alignment horizontal="center" vertical="center" shrinkToFit="1"/>
    </xf>
    <xf numFmtId="0" fontId="3" fillId="35" borderId="135" xfId="0" applyFont="1" applyFill="1" applyBorder="1" applyAlignment="1">
      <alignment horizontal="center" vertical="center"/>
    </xf>
    <xf numFmtId="0" fontId="0" fillId="35" borderId="99" xfId="0" applyFont="1" applyFill="1" applyBorder="1" applyAlignment="1">
      <alignment vertical="center"/>
    </xf>
    <xf numFmtId="0" fontId="0" fillId="35" borderId="136" xfId="0" applyFont="1" applyFill="1" applyBorder="1" applyAlignment="1">
      <alignment vertical="center"/>
    </xf>
    <xf numFmtId="0" fontId="3" fillId="0" borderId="112" xfId="0" applyFont="1" applyFill="1" applyBorder="1" applyAlignment="1">
      <alignment horizontal="center" vertical="center" wrapText="1"/>
    </xf>
    <xf numFmtId="0" fontId="3" fillId="0" borderId="105" xfId="0" applyFont="1" applyBorder="1" applyAlignment="1">
      <alignment horizontal="center" vertical="center" shrinkToFit="1"/>
    </xf>
    <xf numFmtId="0" fontId="3" fillId="0" borderId="137" xfId="0" applyFont="1" applyFill="1" applyBorder="1" applyAlignment="1">
      <alignment horizontal="center" vertical="center" shrinkToFit="1"/>
    </xf>
    <xf numFmtId="38" fontId="4" fillId="0" borderId="138" xfId="49" applyNumberFormat="1" applyFont="1" applyFill="1" applyBorder="1" applyAlignment="1" applyProtection="1">
      <alignment vertical="center"/>
      <protection locked="0"/>
    </xf>
    <xf numFmtId="0" fontId="34" fillId="0" borderId="112" xfId="0" applyFont="1" applyFill="1" applyBorder="1" applyAlignment="1">
      <alignment vertical="center" wrapText="1"/>
    </xf>
    <xf numFmtId="0" fontId="3" fillId="0" borderId="132" xfId="0" applyFont="1" applyBorder="1" applyAlignment="1">
      <alignment horizontal="center" vertical="center" shrinkToFit="1"/>
    </xf>
    <xf numFmtId="0" fontId="3" fillId="0" borderId="139" xfId="0" applyFont="1" applyBorder="1" applyAlignment="1">
      <alignment horizontal="center" vertical="center" shrinkToFit="1"/>
    </xf>
    <xf numFmtId="38" fontId="3" fillId="0" borderId="140" xfId="49" applyNumberFormat="1" applyFont="1" applyFill="1" applyBorder="1" applyAlignment="1">
      <alignment horizontal="right" vertical="center"/>
    </xf>
    <xf numFmtId="38" fontId="4" fillId="0" borderId="141" xfId="49" applyNumberFormat="1" applyFont="1" applyFill="1" applyBorder="1" applyAlignment="1" applyProtection="1">
      <alignment vertical="center"/>
      <protection locked="0"/>
    </xf>
    <xf numFmtId="0" fontId="3" fillId="0" borderId="139" xfId="63" applyFont="1" applyFill="1" applyBorder="1" applyAlignment="1">
      <alignment horizontal="center" vertical="center" shrinkToFit="1"/>
      <protection/>
    </xf>
    <xf numFmtId="38" fontId="3" fillId="0" borderId="117" xfId="49" applyNumberFormat="1" applyFont="1" applyFill="1" applyBorder="1" applyAlignment="1" applyProtection="1">
      <alignment vertical="center"/>
      <protection locked="0"/>
    </xf>
    <xf numFmtId="0" fontId="3" fillId="0" borderId="139" xfId="0" applyFont="1" applyFill="1" applyBorder="1" applyAlignment="1">
      <alignment horizontal="center" vertical="center" shrinkToFit="1"/>
    </xf>
    <xf numFmtId="0" fontId="3" fillId="0" borderId="142" xfId="0" applyFont="1" applyFill="1" applyBorder="1" applyAlignment="1">
      <alignment horizontal="center" vertical="center" shrinkToFit="1"/>
    </xf>
    <xf numFmtId="0" fontId="4" fillId="34" borderId="94" xfId="0" applyFont="1" applyFill="1" applyBorder="1" applyAlignment="1" applyProtection="1">
      <alignment horizontal="center" vertical="center" shrinkToFit="1"/>
      <protection hidden="1"/>
    </xf>
    <xf numFmtId="38" fontId="4" fillId="34" borderId="102" xfId="49" applyNumberFormat="1" applyFont="1" applyFill="1" applyBorder="1" applyAlignment="1" applyProtection="1">
      <alignment horizontal="right" vertical="center"/>
      <protection hidden="1"/>
    </xf>
    <xf numFmtId="38" fontId="34" fillId="1" borderId="135" xfId="0" applyNumberFormat="1" applyFont="1" applyFill="1" applyBorder="1" applyAlignment="1" applyProtection="1">
      <alignment horizontal="center" vertical="center"/>
      <protection hidden="1"/>
    </xf>
    <xf numFmtId="0" fontId="4" fillId="1" borderId="100" xfId="0" applyFont="1" applyFill="1" applyBorder="1" applyAlignment="1" applyProtection="1">
      <alignment horizontal="center" vertical="center" shrinkToFit="1"/>
      <protection hidden="1"/>
    </xf>
    <xf numFmtId="38" fontId="4" fillId="1" borderId="98" xfId="49" applyNumberFormat="1" applyFont="1" applyFill="1" applyBorder="1" applyAlignment="1" applyProtection="1">
      <alignment vertical="center"/>
      <protection hidden="1"/>
    </xf>
    <xf numFmtId="0" fontId="4" fillId="1" borderId="99" xfId="0" applyFont="1" applyFill="1" applyBorder="1" applyAlignment="1" applyProtection="1">
      <alignment horizontal="center" vertical="center" shrinkToFit="1"/>
      <protection hidden="1"/>
    </xf>
    <xf numFmtId="38" fontId="4" fillId="1" borderId="136" xfId="49" applyNumberFormat="1" applyFont="1" applyFill="1" applyBorder="1" applyAlignment="1" applyProtection="1">
      <alignment vertical="center"/>
      <protection hidden="1"/>
    </xf>
    <xf numFmtId="0" fontId="0" fillId="1" borderId="135" xfId="0" applyFont="1" applyFill="1" applyBorder="1" applyAlignment="1" applyProtection="1">
      <alignment horizontal="center" vertical="center" shrinkToFit="1"/>
      <protection hidden="1"/>
    </xf>
    <xf numFmtId="38" fontId="4" fillId="1" borderId="136" xfId="49" applyNumberFormat="1" applyFont="1" applyFill="1" applyBorder="1" applyAlignment="1" applyProtection="1">
      <alignment horizontal="right" vertical="center"/>
      <protection hidden="1"/>
    </xf>
    <xf numFmtId="0" fontId="0" fillId="1" borderId="96" xfId="0" applyFont="1" applyFill="1" applyBorder="1" applyAlignment="1" applyProtection="1">
      <alignment horizontal="center" vertical="center" shrinkToFit="1"/>
      <protection hidden="1"/>
    </xf>
    <xf numFmtId="0" fontId="3" fillId="1" borderId="96" xfId="0" applyFont="1" applyFill="1" applyBorder="1" applyAlignment="1" applyProtection="1">
      <alignment horizontal="center" vertical="center" shrinkToFit="1"/>
      <protection hidden="1"/>
    </xf>
    <xf numFmtId="0" fontId="3" fillId="0" borderId="0" xfId="0" applyFont="1" applyAlignment="1" applyProtection="1">
      <alignment horizontal="left" vertical="center"/>
      <protection hidden="1"/>
    </xf>
    <xf numFmtId="0" fontId="3" fillId="0" borderId="0" xfId="0" applyFont="1" applyAlignment="1" applyProtection="1">
      <alignment vertical="center" shrinkToFit="1"/>
      <protection hidden="1"/>
    </xf>
    <xf numFmtId="38" fontId="4" fillId="0" borderId="0" xfId="49" applyNumberFormat="1" applyFont="1" applyAlignment="1" applyProtection="1">
      <alignment vertical="center"/>
      <protection hidden="1"/>
    </xf>
    <xf numFmtId="38" fontId="4" fillId="0" borderId="0" xfId="0" applyNumberFormat="1" applyFont="1" applyAlignment="1" applyProtection="1">
      <alignment vertical="center"/>
      <protection hidden="1"/>
    </xf>
    <xf numFmtId="38" fontId="3" fillId="0" borderId="0" xfId="49" applyNumberFormat="1" applyFont="1" applyAlignment="1" applyProtection="1">
      <alignment vertical="center"/>
      <protection hidden="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test_table" xfId="62"/>
    <cellStyle name="標準_愛媛県部数表" xfId="63"/>
    <cellStyle name="標準_香川県部数表(10.10.1～)" xfId="64"/>
    <cellStyle name="Followed Hyperlink" xfId="65"/>
    <cellStyle name="良い" xfId="66"/>
  </cellStyles>
  <dxfs count="35">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69</xdr:row>
      <xdr:rowOff>104775</xdr:rowOff>
    </xdr:from>
    <xdr:to>
      <xdr:col>0</xdr:col>
      <xdr:colOff>952500</xdr:colOff>
      <xdr:row>71</xdr:row>
      <xdr:rowOff>152400</xdr:rowOff>
    </xdr:to>
    <xdr:sp>
      <xdr:nvSpPr>
        <xdr:cNvPr id="1" name="AutoShape 1"/>
        <xdr:cNvSpPr>
          <a:spLocks/>
        </xdr:cNvSpPr>
      </xdr:nvSpPr>
      <xdr:spPr>
        <a:xfrm>
          <a:off x="876300" y="13639800"/>
          <a:ext cx="762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876300</xdr:colOff>
      <xdr:row>72</xdr:row>
      <xdr:rowOff>104775</xdr:rowOff>
    </xdr:from>
    <xdr:to>
      <xdr:col>0</xdr:col>
      <xdr:colOff>952500</xdr:colOff>
      <xdr:row>74</xdr:row>
      <xdr:rowOff>152400</xdr:rowOff>
    </xdr:to>
    <xdr:sp>
      <xdr:nvSpPr>
        <xdr:cNvPr id="2" name="AutoShape 2"/>
        <xdr:cNvSpPr>
          <a:spLocks/>
        </xdr:cNvSpPr>
      </xdr:nvSpPr>
      <xdr:spPr>
        <a:xfrm>
          <a:off x="876300" y="14239875"/>
          <a:ext cx="762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866775</xdr:colOff>
      <xdr:row>119</xdr:row>
      <xdr:rowOff>47625</xdr:rowOff>
    </xdr:from>
    <xdr:to>
      <xdr:col>0</xdr:col>
      <xdr:colOff>942975</xdr:colOff>
      <xdr:row>120</xdr:row>
      <xdr:rowOff>133350</xdr:rowOff>
    </xdr:to>
    <xdr:sp>
      <xdr:nvSpPr>
        <xdr:cNvPr id="3" name="AutoShape 3"/>
        <xdr:cNvSpPr>
          <a:spLocks/>
        </xdr:cNvSpPr>
      </xdr:nvSpPr>
      <xdr:spPr>
        <a:xfrm>
          <a:off x="866775" y="23441025"/>
          <a:ext cx="76200"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866775</xdr:colOff>
      <xdr:row>121</xdr:row>
      <xdr:rowOff>47625</xdr:rowOff>
    </xdr:from>
    <xdr:to>
      <xdr:col>0</xdr:col>
      <xdr:colOff>942975</xdr:colOff>
      <xdr:row>122</xdr:row>
      <xdr:rowOff>152400</xdr:rowOff>
    </xdr:to>
    <xdr:sp>
      <xdr:nvSpPr>
        <xdr:cNvPr id="4" name="AutoShape 4"/>
        <xdr:cNvSpPr>
          <a:spLocks/>
        </xdr:cNvSpPr>
      </xdr:nvSpPr>
      <xdr:spPr>
        <a:xfrm>
          <a:off x="866775" y="23822025"/>
          <a:ext cx="76200"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876300</xdr:colOff>
      <xdr:row>126</xdr:row>
      <xdr:rowOff>38100</xdr:rowOff>
    </xdr:from>
    <xdr:to>
      <xdr:col>0</xdr:col>
      <xdr:colOff>942975</xdr:colOff>
      <xdr:row>127</xdr:row>
      <xdr:rowOff>152400</xdr:rowOff>
    </xdr:to>
    <xdr:sp>
      <xdr:nvSpPr>
        <xdr:cNvPr id="5" name="AutoShape 5"/>
        <xdr:cNvSpPr>
          <a:spLocks/>
        </xdr:cNvSpPr>
      </xdr:nvSpPr>
      <xdr:spPr>
        <a:xfrm>
          <a:off x="876300" y="24765000"/>
          <a:ext cx="66675"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866775</xdr:colOff>
      <xdr:row>147</xdr:row>
      <xdr:rowOff>28575</xdr:rowOff>
    </xdr:from>
    <xdr:to>
      <xdr:col>0</xdr:col>
      <xdr:colOff>942975</xdr:colOff>
      <xdr:row>152</xdr:row>
      <xdr:rowOff>190500</xdr:rowOff>
    </xdr:to>
    <xdr:sp>
      <xdr:nvSpPr>
        <xdr:cNvPr id="6" name="AutoShape 6"/>
        <xdr:cNvSpPr>
          <a:spLocks/>
        </xdr:cNvSpPr>
      </xdr:nvSpPr>
      <xdr:spPr>
        <a:xfrm>
          <a:off x="866775" y="28784550"/>
          <a:ext cx="76200" cy="1162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885825</xdr:colOff>
      <xdr:row>123</xdr:row>
      <xdr:rowOff>76200</xdr:rowOff>
    </xdr:from>
    <xdr:to>
      <xdr:col>0</xdr:col>
      <xdr:colOff>933450</xdr:colOff>
      <xdr:row>126</xdr:row>
      <xdr:rowOff>0</xdr:rowOff>
    </xdr:to>
    <xdr:sp>
      <xdr:nvSpPr>
        <xdr:cNvPr id="7" name="AutoShape 8"/>
        <xdr:cNvSpPr>
          <a:spLocks/>
        </xdr:cNvSpPr>
      </xdr:nvSpPr>
      <xdr:spPr>
        <a:xfrm>
          <a:off x="885825" y="24231600"/>
          <a:ext cx="47625" cy="495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885825</xdr:colOff>
      <xdr:row>221</xdr:row>
      <xdr:rowOff>28575</xdr:rowOff>
    </xdr:from>
    <xdr:to>
      <xdr:col>1</xdr:col>
      <xdr:colOff>0</xdr:colOff>
      <xdr:row>224</xdr:row>
      <xdr:rowOff>133350</xdr:rowOff>
    </xdr:to>
    <xdr:sp>
      <xdr:nvSpPr>
        <xdr:cNvPr id="8" name="AutoShape 9"/>
        <xdr:cNvSpPr>
          <a:spLocks/>
        </xdr:cNvSpPr>
      </xdr:nvSpPr>
      <xdr:spPr>
        <a:xfrm>
          <a:off x="885825" y="42938700"/>
          <a:ext cx="85725" cy="676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225</xdr:row>
      <xdr:rowOff>57150</xdr:rowOff>
    </xdr:from>
    <xdr:to>
      <xdr:col>1</xdr:col>
      <xdr:colOff>28575</xdr:colOff>
      <xdr:row>227</xdr:row>
      <xdr:rowOff>171450</xdr:rowOff>
    </xdr:to>
    <xdr:sp>
      <xdr:nvSpPr>
        <xdr:cNvPr id="9" name="AutoShape 10"/>
        <xdr:cNvSpPr>
          <a:spLocks/>
        </xdr:cNvSpPr>
      </xdr:nvSpPr>
      <xdr:spPr>
        <a:xfrm>
          <a:off x="914400" y="43729275"/>
          <a:ext cx="85725" cy="495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895350</xdr:colOff>
      <xdr:row>228</xdr:row>
      <xdr:rowOff>57150</xdr:rowOff>
    </xdr:from>
    <xdr:to>
      <xdr:col>1</xdr:col>
      <xdr:colOff>9525</xdr:colOff>
      <xdr:row>230</xdr:row>
      <xdr:rowOff>171450</xdr:rowOff>
    </xdr:to>
    <xdr:sp>
      <xdr:nvSpPr>
        <xdr:cNvPr id="10" name="AutoShape 11"/>
        <xdr:cNvSpPr>
          <a:spLocks/>
        </xdr:cNvSpPr>
      </xdr:nvSpPr>
      <xdr:spPr>
        <a:xfrm>
          <a:off x="895350" y="44300775"/>
          <a:ext cx="85725" cy="495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selection activeCell="D12" sqref="D12"/>
    </sheetView>
  </sheetViews>
  <sheetFormatPr defaultColWidth="8.875" defaultRowHeight="13.5"/>
  <cols>
    <col min="1" max="1" width="1.625" style="0" customWidth="1"/>
    <col min="2" max="2" width="3.625" style="0" customWidth="1"/>
    <col min="3" max="3" width="20.625" style="0" customWidth="1"/>
    <col min="4" max="4" width="10.625" style="0" customWidth="1"/>
    <col min="5" max="5" width="4.50390625" style="0" customWidth="1"/>
    <col min="6" max="6" width="10.625" style="0" customWidth="1"/>
    <col min="7" max="7" width="4.50390625" style="0" customWidth="1"/>
    <col min="8" max="8" width="10.625" style="24" customWidth="1"/>
    <col min="9" max="9" width="4.50390625" style="0" customWidth="1"/>
    <col min="10" max="10" width="16.625" style="0" customWidth="1"/>
  </cols>
  <sheetData>
    <row r="1" spans="1:7" ht="35.25" customHeight="1">
      <c r="A1" s="25"/>
      <c r="B1" s="112" t="s">
        <v>0</v>
      </c>
      <c r="C1" s="113"/>
      <c r="D1" s="113"/>
      <c r="E1" s="113"/>
      <c r="F1" s="113"/>
      <c r="G1" s="113"/>
    </row>
    <row r="2" spans="1:7" ht="13.5" customHeight="1">
      <c r="A2" s="25"/>
      <c r="B2" s="26"/>
      <c r="C2" s="27"/>
      <c r="D2" s="27"/>
      <c r="E2" s="27"/>
      <c r="F2" s="27"/>
      <c r="G2" s="27"/>
    </row>
    <row r="3" spans="2:7" s="24" customFormat="1" ht="24" customHeight="1">
      <c r="B3" s="28" t="s">
        <v>1</v>
      </c>
      <c r="C3" s="29"/>
      <c r="D3" s="30" t="s">
        <v>2</v>
      </c>
      <c r="E3" s="28"/>
      <c r="F3" s="28"/>
      <c r="G3" s="28"/>
    </row>
    <row r="4" ht="13.5" customHeight="1"/>
    <row r="5" spans="2:9" s="24" customFormat="1" ht="24" customHeight="1">
      <c r="B5" s="114" t="s">
        <v>3</v>
      </c>
      <c r="C5" s="115"/>
      <c r="D5" s="116"/>
      <c r="E5" s="117"/>
      <c r="F5" s="117"/>
      <c r="G5" s="117"/>
      <c r="H5" s="117"/>
      <c r="I5" s="118"/>
    </row>
    <row r="6" spans="2:9" s="24" customFormat="1" ht="24" customHeight="1">
      <c r="B6" s="103" t="s">
        <v>4</v>
      </c>
      <c r="C6" s="104"/>
      <c r="D6" s="105"/>
      <c r="E6" s="106"/>
      <c r="F6" s="106"/>
      <c r="G6" s="106"/>
      <c r="H6" s="106"/>
      <c r="I6" s="107"/>
    </row>
    <row r="7" spans="2:9" s="24" customFormat="1" ht="24" customHeight="1">
      <c r="B7" s="103" t="s">
        <v>5</v>
      </c>
      <c r="C7" s="104"/>
      <c r="D7" s="105"/>
      <c r="E7" s="106"/>
      <c r="F7" s="106"/>
      <c r="G7" s="106"/>
      <c r="H7" s="106"/>
      <c r="I7" s="107"/>
    </row>
    <row r="8" spans="2:9" s="24" customFormat="1" ht="24" customHeight="1">
      <c r="B8" s="103" t="s">
        <v>6</v>
      </c>
      <c r="C8" s="104"/>
      <c r="D8" s="105"/>
      <c r="E8" s="106"/>
      <c r="F8" s="106"/>
      <c r="G8" s="106"/>
      <c r="H8" s="106"/>
      <c r="I8" s="107"/>
    </row>
    <row r="9" spans="2:9" s="24" customFormat="1" ht="24" customHeight="1">
      <c r="B9" s="103" t="s">
        <v>7</v>
      </c>
      <c r="C9" s="104"/>
      <c r="D9" s="105"/>
      <c r="E9" s="106"/>
      <c r="F9" s="106"/>
      <c r="G9" s="106"/>
      <c r="H9" s="106"/>
      <c r="I9" s="107"/>
    </row>
    <row r="10" spans="2:9" s="24" customFormat="1" ht="24" customHeight="1">
      <c r="B10" s="103" t="s">
        <v>8</v>
      </c>
      <c r="C10" s="104"/>
      <c r="D10" s="105"/>
      <c r="E10" s="106"/>
      <c r="F10" s="106"/>
      <c r="G10" s="106"/>
      <c r="H10" s="106"/>
      <c r="I10" s="107"/>
    </row>
    <row r="11" spans="2:9" s="24" customFormat="1" ht="24" customHeight="1">
      <c r="B11" s="103" t="s">
        <v>9</v>
      </c>
      <c r="C11" s="104"/>
      <c r="D11" s="105"/>
      <c r="E11" s="106"/>
      <c r="F11" s="106"/>
      <c r="G11" s="106"/>
      <c r="H11" s="106"/>
      <c r="I11" s="107"/>
    </row>
    <row r="12" spans="2:9" s="24" customFormat="1" ht="24" customHeight="1">
      <c r="B12" s="103" t="s">
        <v>10</v>
      </c>
      <c r="C12" s="104"/>
      <c r="D12" s="31"/>
      <c r="E12" s="32" t="s">
        <v>11</v>
      </c>
      <c r="F12" s="31"/>
      <c r="G12" s="32" t="s">
        <v>12</v>
      </c>
      <c r="H12" s="31"/>
      <c r="I12" s="38" t="s">
        <v>13</v>
      </c>
    </row>
    <row r="13" spans="2:9" s="24" customFormat="1" ht="24" customHeight="1">
      <c r="B13" s="108" t="s">
        <v>14</v>
      </c>
      <c r="C13" s="109"/>
      <c r="D13" s="110"/>
      <c r="E13" s="110"/>
      <c r="F13" s="110"/>
      <c r="G13" s="110"/>
      <c r="H13" s="110"/>
      <c r="I13" s="111"/>
    </row>
    <row r="14" spans="2:7" s="24" customFormat="1" ht="24" customHeight="1">
      <c r="B14" s="28"/>
      <c r="C14" s="33"/>
      <c r="D14" s="28"/>
      <c r="E14" s="28"/>
      <c r="F14" s="28"/>
      <c r="G14" s="28"/>
    </row>
    <row r="15" spans="1:8" s="24" customFormat="1" ht="14.25">
      <c r="A15" s="34"/>
      <c r="B15" s="35" t="s">
        <v>15</v>
      </c>
      <c r="C15" s="35"/>
      <c r="D15" s="34"/>
      <c r="E15" s="35"/>
      <c r="F15" s="34"/>
      <c r="G15" s="34"/>
      <c r="H15" s="34"/>
    </row>
    <row r="16" spans="1:8" s="24" customFormat="1" ht="13.5">
      <c r="A16" s="36"/>
      <c r="B16" s="36" t="s">
        <v>16</v>
      </c>
      <c r="C16" s="23" t="s">
        <v>17</v>
      </c>
      <c r="D16" s="36"/>
      <c r="E16" s="36"/>
      <c r="F16" s="34"/>
      <c r="G16" s="34"/>
      <c r="H16" s="34"/>
    </row>
    <row r="17" spans="1:8" s="24" customFormat="1" ht="13.5">
      <c r="A17" s="34"/>
      <c r="B17" s="34" t="s">
        <v>18</v>
      </c>
      <c r="C17" s="23" t="s">
        <v>19</v>
      </c>
      <c r="D17" s="34"/>
      <c r="E17" s="34"/>
      <c r="F17" s="34"/>
      <c r="G17" s="34"/>
      <c r="H17" s="34"/>
    </row>
    <row r="18" spans="1:8" s="24" customFormat="1" ht="13.5">
      <c r="A18" s="34"/>
      <c r="B18" s="34"/>
      <c r="C18" s="23" t="s">
        <v>20</v>
      </c>
      <c r="D18" s="34"/>
      <c r="E18" s="34"/>
      <c r="F18" s="34"/>
      <c r="G18" s="34"/>
      <c r="H18" s="34"/>
    </row>
    <row r="19" spans="1:8" s="24" customFormat="1" ht="13.5">
      <c r="A19" s="34"/>
      <c r="B19" s="36" t="s">
        <v>21</v>
      </c>
      <c r="C19" s="23" t="s">
        <v>22</v>
      </c>
      <c r="D19" s="34"/>
      <c r="E19" s="36"/>
      <c r="F19" s="34"/>
      <c r="G19" s="34"/>
      <c r="H19" s="34"/>
    </row>
    <row r="20" spans="1:8" s="24" customFormat="1" ht="13.5">
      <c r="A20" s="34"/>
      <c r="B20" s="34" t="s">
        <v>23</v>
      </c>
      <c r="C20" s="23" t="s">
        <v>24</v>
      </c>
      <c r="D20" s="34"/>
      <c r="E20" s="34"/>
      <c r="F20" s="34"/>
      <c r="G20" s="34"/>
      <c r="H20" s="37"/>
    </row>
    <row r="21" spans="1:8" s="24" customFormat="1" ht="13.5">
      <c r="A21" s="34"/>
      <c r="B21" s="34"/>
      <c r="C21" s="23" t="s">
        <v>25</v>
      </c>
      <c r="D21" s="34"/>
      <c r="E21" s="34"/>
      <c r="F21" s="34"/>
      <c r="G21" s="34"/>
      <c r="H21" s="34"/>
    </row>
    <row r="22" spans="1:8" s="24" customFormat="1" ht="13.5">
      <c r="A22" s="34"/>
      <c r="B22" s="36" t="s">
        <v>26</v>
      </c>
      <c r="C22" s="23" t="s">
        <v>27</v>
      </c>
      <c r="D22" s="34"/>
      <c r="E22" s="36"/>
      <c r="F22" s="34"/>
      <c r="G22" s="34"/>
      <c r="H22" s="34"/>
    </row>
    <row r="23" spans="1:8" s="24" customFormat="1" ht="13.5">
      <c r="A23" s="34"/>
      <c r="B23" s="34" t="s">
        <v>28</v>
      </c>
      <c r="C23" s="23" t="s">
        <v>29</v>
      </c>
      <c r="D23" s="34"/>
      <c r="E23" s="34"/>
      <c r="F23" s="34"/>
      <c r="G23" s="34"/>
      <c r="H23" s="34"/>
    </row>
    <row r="24" spans="1:8" s="24" customFormat="1" ht="13.5">
      <c r="A24" s="34"/>
      <c r="B24" s="34"/>
      <c r="C24" s="23" t="s">
        <v>30</v>
      </c>
      <c r="D24" s="34"/>
      <c r="E24" s="34"/>
      <c r="F24" s="34"/>
      <c r="G24" s="34"/>
      <c r="H24" s="34"/>
    </row>
    <row r="25" spans="1:8" s="24" customFormat="1" ht="13.5">
      <c r="A25" s="34"/>
      <c r="B25" s="36" t="s">
        <v>31</v>
      </c>
      <c r="C25" s="23" t="s">
        <v>32</v>
      </c>
      <c r="D25" s="34"/>
      <c r="E25" s="36"/>
      <c r="F25" s="34"/>
      <c r="G25" s="34"/>
      <c r="H25" s="34"/>
    </row>
    <row r="26" spans="1:8" s="24" customFormat="1" ht="13.5">
      <c r="A26" s="34"/>
      <c r="B26" s="34"/>
      <c r="C26" s="34"/>
      <c r="D26" s="34"/>
      <c r="E26" s="34"/>
      <c r="F26" s="34"/>
      <c r="G26" s="34"/>
      <c r="H26" s="34"/>
    </row>
    <row r="27" spans="1:8" s="24" customFormat="1" ht="14.25">
      <c r="A27" s="34"/>
      <c r="B27" s="35" t="s">
        <v>33</v>
      </c>
      <c r="C27" s="35"/>
      <c r="D27" s="34"/>
      <c r="E27" s="35"/>
      <c r="F27" s="34"/>
      <c r="G27" s="34"/>
      <c r="H27" s="34"/>
    </row>
    <row r="28" spans="1:8" s="24" customFormat="1" ht="13.5">
      <c r="A28" s="34"/>
      <c r="B28" s="36" t="s">
        <v>16</v>
      </c>
      <c r="C28" s="23" t="s">
        <v>34</v>
      </c>
      <c r="D28" s="34"/>
      <c r="E28" s="36"/>
      <c r="F28" s="34"/>
      <c r="G28" s="34"/>
      <c r="H28" s="34"/>
    </row>
    <row r="29" spans="1:8" s="24" customFormat="1" ht="13.5">
      <c r="A29" s="34"/>
      <c r="B29" s="34" t="s">
        <v>18</v>
      </c>
      <c r="C29" s="23" t="s">
        <v>35</v>
      </c>
      <c r="D29" s="34"/>
      <c r="E29" s="34"/>
      <c r="F29" s="34"/>
      <c r="G29" s="34"/>
      <c r="H29" s="34"/>
    </row>
    <row r="30" spans="1:8" s="24" customFormat="1" ht="13.5">
      <c r="A30" s="34"/>
      <c r="B30" s="36" t="s">
        <v>21</v>
      </c>
      <c r="C30" s="23" t="s">
        <v>36</v>
      </c>
      <c r="D30" s="34"/>
      <c r="E30" s="36"/>
      <c r="F30" s="34"/>
      <c r="G30" s="34"/>
      <c r="H30" s="34"/>
    </row>
    <row r="31" spans="1:8" s="24" customFormat="1" ht="13.5">
      <c r="A31" s="34"/>
      <c r="B31" s="34"/>
      <c r="C31" s="34"/>
      <c r="D31" s="34"/>
      <c r="E31" s="34"/>
      <c r="F31" s="34"/>
      <c r="G31" s="34"/>
      <c r="H31" s="34"/>
    </row>
    <row r="32" spans="1:8" s="24" customFormat="1" ht="14.25">
      <c r="A32" s="34"/>
      <c r="B32" s="35" t="s">
        <v>37</v>
      </c>
      <c r="C32" s="35"/>
      <c r="D32" s="34"/>
      <c r="E32" s="35"/>
      <c r="F32" s="34"/>
      <c r="G32" s="34"/>
      <c r="H32" s="34"/>
    </row>
    <row r="33" spans="1:8" s="24" customFormat="1" ht="13.5">
      <c r="A33" s="34"/>
      <c r="B33" s="36" t="s">
        <v>16</v>
      </c>
      <c r="C33" s="23" t="s">
        <v>38</v>
      </c>
      <c r="D33" s="34"/>
      <c r="E33" s="36"/>
      <c r="F33" s="34"/>
      <c r="G33" s="34"/>
      <c r="H33" s="34"/>
    </row>
    <row r="34" spans="1:8" s="24" customFormat="1" ht="13.5">
      <c r="A34" s="34"/>
      <c r="B34" s="34" t="s">
        <v>18</v>
      </c>
      <c r="C34" s="23" t="s">
        <v>39</v>
      </c>
      <c r="D34" s="34"/>
      <c r="E34" s="34"/>
      <c r="F34" s="34"/>
      <c r="G34" s="34"/>
      <c r="H34" s="34"/>
    </row>
    <row r="35" spans="1:8" s="24" customFormat="1" ht="13.5">
      <c r="A35" s="34"/>
      <c r="B35" s="36" t="s">
        <v>21</v>
      </c>
      <c r="C35" s="23" t="s">
        <v>40</v>
      </c>
      <c r="D35" s="34"/>
      <c r="E35" s="36"/>
      <c r="F35" s="34"/>
      <c r="G35" s="34"/>
      <c r="H35" s="34"/>
    </row>
    <row r="36" spans="1:8" s="24" customFormat="1" ht="13.5">
      <c r="A36" s="34"/>
      <c r="B36" s="36"/>
      <c r="C36" s="23" t="s">
        <v>41</v>
      </c>
      <c r="D36" s="34"/>
      <c r="E36" s="36"/>
      <c r="F36" s="34"/>
      <c r="G36" s="34"/>
      <c r="H36" s="34"/>
    </row>
    <row r="37" spans="1:8" s="24" customFormat="1" ht="13.5">
      <c r="A37" s="34"/>
      <c r="B37" s="34"/>
      <c r="C37" s="34"/>
      <c r="D37" s="34"/>
      <c r="E37" s="34"/>
      <c r="F37" s="34"/>
      <c r="G37" s="34"/>
      <c r="H37" s="34"/>
    </row>
  </sheetData>
  <sheetProtection password="EF88" sheet="1" objects="1" scenarios="1"/>
  <mergeCells count="18">
    <mergeCell ref="D10:I10"/>
    <mergeCell ref="B1:G1"/>
    <mergeCell ref="B5:C5"/>
    <mergeCell ref="D5:I5"/>
    <mergeCell ref="B6:C6"/>
    <mergeCell ref="D6:I6"/>
    <mergeCell ref="B7:C7"/>
    <mergeCell ref="D7:I7"/>
    <mergeCell ref="B11:C11"/>
    <mergeCell ref="D11:I11"/>
    <mergeCell ref="B12:C12"/>
    <mergeCell ref="B13:C13"/>
    <mergeCell ref="D13:I13"/>
    <mergeCell ref="B8:C8"/>
    <mergeCell ref="D8:I8"/>
    <mergeCell ref="B9:C9"/>
    <mergeCell ref="D9:I9"/>
    <mergeCell ref="B10:C10"/>
  </mergeCells>
  <dataValidations count="4">
    <dataValidation type="list" allowBlank="1" showInputMessage="1" showErrorMessage="1" sqref="D12">
      <formula1>"2024,2025"</formula1>
    </dataValidation>
    <dataValidation type="list" allowBlank="1" showInputMessage="1" showErrorMessage="1" sqref="F12">
      <formula1>"1,2,3,4,5,6,7,8,9,10,11,12"</formula1>
    </dataValidation>
    <dataValidation type="list" allowBlank="1" showInputMessage="1" showErrorMessage="1" sqref="H12">
      <formula1>"1,2,3,4,5,6,7,8,9,10,11,12,13,14,15,16,17,18,19,20,21,22,23,24,25,26,27,28,29,30,31"</formula1>
    </dataValidation>
    <dataValidation type="list" allowBlank="1" showInputMessage="1" showErrorMessage="1" sqref="D13:I13">
      <formula1>"B1,B2,B3,B4,A4,B5,A5,B4二つ折り,B4厚紙,A1,A2,A3,B2+ハガキ,B3+ハガキ,その他"</formula1>
    </dataValidation>
  </dataValidations>
  <printOptions/>
  <pageMargins left="0.5905511811023623" right="0.5905511811023623" top="0.9842519685039371"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45"/>
  </sheetPr>
  <dimension ref="A1:S249"/>
  <sheetViews>
    <sheetView showZeros="0" tabSelected="1" workbookViewId="0" topLeftCell="A1">
      <selection activeCell="D7" sqref="D7"/>
    </sheetView>
  </sheetViews>
  <sheetFormatPr defaultColWidth="8.875" defaultRowHeight="13.5"/>
  <cols>
    <col min="1" max="1" width="12.75390625" style="194" customWidth="1"/>
    <col min="2" max="2" width="10.125" style="195" customWidth="1"/>
    <col min="3" max="4" width="7.625" style="196" customWidth="1"/>
    <col min="5" max="5" width="10.125" style="197" customWidth="1"/>
    <col min="6" max="7" width="7.625" style="196" customWidth="1"/>
    <col min="8" max="8" width="10.125" style="197" customWidth="1"/>
    <col min="9" max="10" width="7.625" style="196" customWidth="1"/>
    <col min="11" max="11" width="10.125" style="197" customWidth="1"/>
    <col min="12" max="13" width="7.625" style="196" customWidth="1"/>
    <col min="14" max="14" width="10.125" style="197" customWidth="1"/>
    <col min="15" max="15" width="7.625" style="196" customWidth="1"/>
    <col min="16" max="16" width="7.625" style="181" customWidth="1"/>
    <col min="17" max="17" width="10.125" style="197" customWidth="1"/>
    <col min="18" max="18" width="9.25390625" style="196" customWidth="1"/>
    <col min="19" max="19" width="7.625" style="198" customWidth="1"/>
    <col min="20" max="16384" width="8.875" style="181" customWidth="1"/>
  </cols>
  <sheetData>
    <row r="1" spans="1:19" ht="15.75" customHeight="1">
      <c r="A1" s="180" t="s">
        <v>42</v>
      </c>
      <c r="B1" s="180"/>
      <c r="C1" s="180"/>
      <c r="D1" s="180"/>
      <c r="E1" s="180"/>
      <c r="F1" s="180"/>
      <c r="G1" s="180"/>
      <c r="H1" s="180"/>
      <c r="I1" s="180"/>
      <c r="J1" s="180"/>
      <c r="K1" s="180"/>
      <c r="L1" s="180"/>
      <c r="M1" s="180"/>
      <c r="N1" s="180"/>
      <c r="O1" s="180"/>
      <c r="P1" s="180"/>
      <c r="Q1" s="180"/>
      <c r="R1" s="180"/>
      <c r="S1" s="180"/>
    </row>
    <row r="2" spans="1:19" ht="15" customHeight="1">
      <c r="A2" s="182" t="s">
        <v>43</v>
      </c>
      <c r="B2" s="182"/>
      <c r="C2" s="183" t="s">
        <v>44</v>
      </c>
      <c r="D2" s="183"/>
      <c r="E2" s="183" t="s">
        <v>45</v>
      </c>
      <c r="F2" s="183"/>
      <c r="G2" s="184" t="s">
        <v>46</v>
      </c>
      <c r="H2" s="183" t="s">
        <v>47</v>
      </c>
      <c r="I2" s="183"/>
      <c r="J2" s="183"/>
      <c r="K2" s="183" t="s">
        <v>9</v>
      </c>
      <c r="L2" s="183"/>
      <c r="M2" s="183"/>
      <c r="N2" s="183" t="s">
        <v>48</v>
      </c>
      <c r="O2" s="183"/>
      <c r="P2" s="185"/>
      <c r="Q2" s="186" t="s">
        <v>568</v>
      </c>
      <c r="R2" s="186"/>
      <c r="S2" s="186"/>
    </row>
    <row r="3" spans="1:19" s="193" customFormat="1" ht="22.5" customHeight="1">
      <c r="A3" s="187">
        <f>IF('依頼書'!F12="","",DATE('依頼書'!D12,'依頼書'!F12,'依頼書'!H12))</f>
      </c>
      <c r="B3" s="187"/>
      <c r="C3" s="188">
        <f>S41+D41+G41+J41+M41+P41</f>
        <v>0</v>
      </c>
      <c r="D3" s="188"/>
      <c r="E3" s="188">
        <f>C3+C45+C89+C135+C169+C205</f>
        <v>0</v>
      </c>
      <c r="F3" s="188"/>
      <c r="G3" s="189">
        <f>'依頼書'!D13</f>
        <v>0</v>
      </c>
      <c r="H3" s="190">
        <f>'依頼書'!D10</f>
        <v>0</v>
      </c>
      <c r="I3" s="190"/>
      <c r="J3" s="190"/>
      <c r="K3" s="190">
        <f>'依頼書'!D11</f>
        <v>0</v>
      </c>
      <c r="L3" s="190"/>
      <c r="M3" s="190"/>
      <c r="N3" s="191">
        <f>'依頼書'!D5</f>
        <v>0</v>
      </c>
      <c r="O3" s="191"/>
      <c r="P3" s="185"/>
      <c r="Q3" s="192" t="s">
        <v>49</v>
      </c>
      <c r="R3" s="192"/>
      <c r="S3" s="192"/>
    </row>
    <row r="4" ht="3" customHeight="1"/>
    <row r="5" spans="1:19" s="203" customFormat="1" ht="15.75" customHeight="1">
      <c r="A5" s="199" t="s">
        <v>50</v>
      </c>
      <c r="B5" s="200" t="s">
        <v>51</v>
      </c>
      <c r="C5" s="200"/>
      <c r="D5" s="200"/>
      <c r="E5" s="201" t="s">
        <v>52</v>
      </c>
      <c r="F5" s="200"/>
      <c r="G5" s="202"/>
      <c r="H5" s="200" t="s">
        <v>53</v>
      </c>
      <c r="I5" s="200"/>
      <c r="J5" s="200"/>
      <c r="K5" s="201" t="s">
        <v>54</v>
      </c>
      <c r="L5" s="200"/>
      <c r="M5" s="202"/>
      <c r="N5" s="200" t="s">
        <v>55</v>
      </c>
      <c r="O5" s="200"/>
      <c r="P5" s="200"/>
      <c r="Q5" s="201" t="s">
        <v>56</v>
      </c>
      <c r="R5" s="200"/>
      <c r="S5" s="202"/>
    </row>
    <row r="6" spans="1:19" s="212" customFormat="1" ht="12" customHeight="1" thickBot="1">
      <c r="A6" s="204"/>
      <c r="B6" s="205" t="s">
        <v>57</v>
      </c>
      <c r="C6" s="206" t="s">
        <v>58</v>
      </c>
      <c r="D6" s="207" t="s">
        <v>59</v>
      </c>
      <c r="E6" s="208" t="s">
        <v>57</v>
      </c>
      <c r="F6" s="206" t="s">
        <v>58</v>
      </c>
      <c r="G6" s="209" t="s">
        <v>59</v>
      </c>
      <c r="H6" s="205" t="s">
        <v>57</v>
      </c>
      <c r="I6" s="206" t="s">
        <v>58</v>
      </c>
      <c r="J6" s="207" t="s">
        <v>59</v>
      </c>
      <c r="K6" s="208" t="s">
        <v>57</v>
      </c>
      <c r="L6" s="206" t="s">
        <v>58</v>
      </c>
      <c r="M6" s="210" t="s">
        <v>59</v>
      </c>
      <c r="N6" s="205" t="s">
        <v>57</v>
      </c>
      <c r="O6" s="206" t="s">
        <v>58</v>
      </c>
      <c r="P6" s="211" t="s">
        <v>59</v>
      </c>
      <c r="Q6" s="208" t="s">
        <v>57</v>
      </c>
      <c r="R6" s="206" t="s">
        <v>58</v>
      </c>
      <c r="S6" s="209" t="s">
        <v>59</v>
      </c>
    </row>
    <row r="7" spans="1:19" s="221" customFormat="1" ht="15.75" customHeight="1">
      <c r="A7" s="213" t="s">
        <v>60</v>
      </c>
      <c r="B7" s="214" t="s">
        <v>64</v>
      </c>
      <c r="C7" s="215">
        <v>1700</v>
      </c>
      <c r="D7" s="216"/>
      <c r="E7" s="214" t="s">
        <v>65</v>
      </c>
      <c r="F7" s="215">
        <v>180</v>
      </c>
      <c r="G7" s="217"/>
      <c r="H7" s="218" t="s">
        <v>61</v>
      </c>
      <c r="I7" s="219">
        <v>1950</v>
      </c>
      <c r="J7" s="216"/>
      <c r="K7" s="220" t="s">
        <v>62</v>
      </c>
      <c r="L7" s="219">
        <v>1500</v>
      </c>
      <c r="M7" s="217"/>
      <c r="N7" s="218" t="s">
        <v>63</v>
      </c>
      <c r="O7" s="219" t="s">
        <v>522</v>
      </c>
      <c r="P7" s="216"/>
      <c r="Q7" s="214" t="s">
        <v>65</v>
      </c>
      <c r="R7" s="215">
        <v>1550</v>
      </c>
      <c r="S7" s="217"/>
    </row>
    <row r="8" spans="1:19" s="221" customFormat="1" ht="15.75" customHeight="1">
      <c r="A8" s="222"/>
      <c r="B8" s="214" t="s">
        <v>68</v>
      </c>
      <c r="C8" s="215">
        <v>1200</v>
      </c>
      <c r="D8" s="223"/>
      <c r="E8" s="214" t="s">
        <v>69</v>
      </c>
      <c r="F8" s="215">
        <v>220</v>
      </c>
      <c r="G8" s="224"/>
      <c r="H8" s="225" t="s">
        <v>66</v>
      </c>
      <c r="I8" s="215">
        <v>2000</v>
      </c>
      <c r="J8" s="223"/>
      <c r="K8" s="214" t="s">
        <v>65</v>
      </c>
      <c r="L8" s="215">
        <v>40</v>
      </c>
      <c r="M8" s="224"/>
      <c r="N8" s="225" t="s">
        <v>67</v>
      </c>
      <c r="O8" s="215">
        <v>990</v>
      </c>
      <c r="P8" s="223"/>
      <c r="Q8" s="214" t="s">
        <v>489</v>
      </c>
      <c r="R8" s="215">
        <v>3920</v>
      </c>
      <c r="S8" s="224"/>
    </row>
    <row r="9" spans="1:19" s="221" customFormat="1" ht="15.75" customHeight="1">
      <c r="A9" s="222"/>
      <c r="B9" s="214" t="s">
        <v>72</v>
      </c>
      <c r="C9" s="215">
        <v>900</v>
      </c>
      <c r="D9" s="223"/>
      <c r="E9" s="214" t="s">
        <v>66</v>
      </c>
      <c r="F9" s="215">
        <v>170</v>
      </c>
      <c r="G9" s="224"/>
      <c r="H9" s="225" t="s">
        <v>70</v>
      </c>
      <c r="I9" s="215">
        <v>2150</v>
      </c>
      <c r="J9" s="223"/>
      <c r="K9" s="214" t="s">
        <v>69</v>
      </c>
      <c r="L9" s="215">
        <v>40</v>
      </c>
      <c r="M9" s="224"/>
      <c r="N9" s="225" t="s">
        <v>71</v>
      </c>
      <c r="O9" s="215">
        <v>640</v>
      </c>
      <c r="P9" s="223"/>
      <c r="Q9" s="214" t="s">
        <v>76</v>
      </c>
      <c r="R9" s="215">
        <v>3140</v>
      </c>
      <c r="S9" s="224"/>
    </row>
    <row r="10" spans="1:19" s="221" customFormat="1" ht="15.75" customHeight="1">
      <c r="A10" s="222"/>
      <c r="B10" s="214" t="s">
        <v>77</v>
      </c>
      <c r="C10" s="215">
        <v>2650</v>
      </c>
      <c r="D10" s="223"/>
      <c r="E10" s="214" t="s">
        <v>493</v>
      </c>
      <c r="F10" s="215">
        <v>30</v>
      </c>
      <c r="G10" s="224"/>
      <c r="H10" s="225" t="s">
        <v>73</v>
      </c>
      <c r="I10" s="226" t="s">
        <v>559</v>
      </c>
      <c r="J10" s="223"/>
      <c r="K10" s="214" t="s">
        <v>74</v>
      </c>
      <c r="L10" s="215">
        <v>30</v>
      </c>
      <c r="M10" s="224"/>
      <c r="N10" s="225" t="s">
        <v>75</v>
      </c>
      <c r="O10" s="215">
        <v>160</v>
      </c>
      <c r="P10" s="223"/>
      <c r="Q10" s="214" t="s">
        <v>81</v>
      </c>
      <c r="R10" s="215">
        <v>2270</v>
      </c>
      <c r="S10" s="224"/>
    </row>
    <row r="11" spans="1:19" s="221" customFormat="1" ht="15.75" customHeight="1">
      <c r="A11" s="222"/>
      <c r="B11" s="214" t="s">
        <v>82</v>
      </c>
      <c r="C11" s="215">
        <v>1700</v>
      </c>
      <c r="D11" s="223"/>
      <c r="E11" s="214" t="s">
        <v>109</v>
      </c>
      <c r="F11" s="215">
        <v>120</v>
      </c>
      <c r="G11" s="224"/>
      <c r="H11" s="225" t="s">
        <v>78</v>
      </c>
      <c r="I11" s="215">
        <v>250</v>
      </c>
      <c r="J11" s="223"/>
      <c r="K11" s="214" t="s">
        <v>79</v>
      </c>
      <c r="L11" s="215">
        <v>10</v>
      </c>
      <c r="M11" s="224"/>
      <c r="N11" s="225" t="s">
        <v>80</v>
      </c>
      <c r="O11" s="215">
        <v>550</v>
      </c>
      <c r="P11" s="223"/>
      <c r="Q11" s="214" t="s">
        <v>85</v>
      </c>
      <c r="R11" s="215">
        <v>3670</v>
      </c>
      <c r="S11" s="224"/>
    </row>
    <row r="12" spans="1:19" s="221" customFormat="1" ht="15.75" customHeight="1">
      <c r="A12" s="222"/>
      <c r="B12" s="214" t="s">
        <v>74</v>
      </c>
      <c r="C12" s="215">
        <v>100</v>
      </c>
      <c r="D12" s="223"/>
      <c r="E12" s="214" t="s">
        <v>112</v>
      </c>
      <c r="F12" s="215">
        <v>200</v>
      </c>
      <c r="G12" s="224"/>
      <c r="H12" s="225" t="s">
        <v>84</v>
      </c>
      <c r="I12" s="215">
        <v>1350</v>
      </c>
      <c r="J12" s="223"/>
      <c r="K12" s="214" t="s">
        <v>83</v>
      </c>
      <c r="L12" s="215">
        <v>270</v>
      </c>
      <c r="M12" s="224"/>
      <c r="N12" s="225" t="s">
        <v>89</v>
      </c>
      <c r="O12" s="215">
        <v>270</v>
      </c>
      <c r="P12" s="223"/>
      <c r="Q12" s="214" t="s">
        <v>90</v>
      </c>
      <c r="R12" s="215">
        <v>2080</v>
      </c>
      <c r="S12" s="224"/>
    </row>
    <row r="13" spans="1:19" s="221" customFormat="1" ht="15.75" customHeight="1">
      <c r="A13" s="222"/>
      <c r="B13" s="214" t="s">
        <v>520</v>
      </c>
      <c r="C13" s="215">
        <v>30</v>
      </c>
      <c r="D13" s="223"/>
      <c r="E13" s="214" t="s">
        <v>114</v>
      </c>
      <c r="F13" s="215">
        <v>80</v>
      </c>
      <c r="G13" s="224"/>
      <c r="H13" s="225" t="s">
        <v>87</v>
      </c>
      <c r="I13" s="215">
        <v>250</v>
      </c>
      <c r="J13" s="223"/>
      <c r="K13" s="214" t="s">
        <v>88</v>
      </c>
      <c r="L13" s="215">
        <v>170</v>
      </c>
      <c r="M13" s="224"/>
      <c r="N13" s="225" t="s">
        <v>493</v>
      </c>
      <c r="O13" s="215">
        <v>80</v>
      </c>
      <c r="P13" s="223"/>
      <c r="Q13" s="214" t="s">
        <v>549</v>
      </c>
      <c r="R13" s="215">
        <v>3300</v>
      </c>
      <c r="S13" s="224"/>
    </row>
    <row r="14" spans="1:19" s="221" customFormat="1" ht="15.75" customHeight="1">
      <c r="A14" s="222"/>
      <c r="B14" s="214" t="s">
        <v>91</v>
      </c>
      <c r="C14" s="215">
        <v>2350</v>
      </c>
      <c r="D14" s="223"/>
      <c r="E14" s="214" t="s">
        <v>529</v>
      </c>
      <c r="F14" s="215">
        <v>20</v>
      </c>
      <c r="G14" s="224"/>
      <c r="H14" s="225" t="s">
        <v>83</v>
      </c>
      <c r="I14" s="215">
        <v>1350</v>
      </c>
      <c r="J14" s="223"/>
      <c r="K14" s="214" t="s">
        <v>93</v>
      </c>
      <c r="L14" s="215">
        <v>40</v>
      </c>
      <c r="M14" s="224"/>
      <c r="N14" s="225" t="s">
        <v>98</v>
      </c>
      <c r="O14" s="215">
        <v>90</v>
      </c>
      <c r="P14" s="223"/>
      <c r="Q14" s="214" t="s">
        <v>548</v>
      </c>
      <c r="R14" s="215">
        <v>3300</v>
      </c>
      <c r="S14" s="224"/>
    </row>
    <row r="15" spans="1:19" s="221" customFormat="1" ht="15.75" customHeight="1">
      <c r="A15" s="222"/>
      <c r="B15" s="225" t="s">
        <v>94</v>
      </c>
      <c r="C15" s="215">
        <v>1350</v>
      </c>
      <c r="D15" s="223"/>
      <c r="E15" s="214" t="s">
        <v>116</v>
      </c>
      <c r="F15" s="215">
        <v>100</v>
      </c>
      <c r="G15" s="224"/>
      <c r="H15" s="225" t="s">
        <v>96</v>
      </c>
      <c r="I15" s="215">
        <v>1000</v>
      </c>
      <c r="J15" s="223"/>
      <c r="K15" s="214" t="s">
        <v>97</v>
      </c>
      <c r="L15" s="215">
        <v>20</v>
      </c>
      <c r="M15" s="224"/>
      <c r="N15" s="225" t="s">
        <v>101</v>
      </c>
      <c r="O15" s="215">
        <v>140</v>
      </c>
      <c r="P15" s="223"/>
      <c r="Q15" s="214" t="s">
        <v>107</v>
      </c>
      <c r="R15" s="215">
        <v>1160</v>
      </c>
      <c r="S15" s="224"/>
    </row>
    <row r="16" spans="1:19" s="221" customFormat="1" ht="15.75" customHeight="1">
      <c r="A16" s="222"/>
      <c r="B16" s="225" t="s">
        <v>99</v>
      </c>
      <c r="C16" s="215">
        <v>600</v>
      </c>
      <c r="D16" s="223"/>
      <c r="E16" s="214" t="s">
        <v>74</v>
      </c>
      <c r="F16" s="215">
        <v>40</v>
      </c>
      <c r="G16" s="224"/>
      <c r="H16" s="225" t="s">
        <v>103</v>
      </c>
      <c r="I16" s="215">
        <v>1550</v>
      </c>
      <c r="J16" s="223"/>
      <c r="K16" s="214"/>
      <c r="L16" s="215"/>
      <c r="M16" s="227"/>
      <c r="N16" s="214" t="s">
        <v>112</v>
      </c>
      <c r="O16" s="215">
        <v>220</v>
      </c>
      <c r="P16" s="223"/>
      <c r="Q16" s="214" t="s">
        <v>108</v>
      </c>
      <c r="R16" s="215">
        <v>2150</v>
      </c>
      <c r="S16" s="224"/>
    </row>
    <row r="17" spans="1:19" s="221" customFormat="1" ht="15.75" customHeight="1">
      <c r="A17" s="222"/>
      <c r="B17" s="214" t="s">
        <v>102</v>
      </c>
      <c r="C17" s="215">
        <v>1000</v>
      </c>
      <c r="D17" s="223"/>
      <c r="E17" s="214" t="s">
        <v>104</v>
      </c>
      <c r="F17" s="215">
        <v>40</v>
      </c>
      <c r="G17" s="224"/>
      <c r="H17" s="225" t="s">
        <v>105</v>
      </c>
      <c r="I17" s="215">
        <v>950</v>
      </c>
      <c r="J17" s="223"/>
      <c r="K17" s="214"/>
      <c r="L17" s="215"/>
      <c r="M17" s="224"/>
      <c r="N17" s="214" t="s">
        <v>114</v>
      </c>
      <c r="O17" s="215">
        <v>70</v>
      </c>
      <c r="P17" s="223"/>
      <c r="Q17" s="214" t="s">
        <v>111</v>
      </c>
      <c r="R17" s="215">
        <v>1310</v>
      </c>
      <c r="S17" s="224"/>
    </row>
    <row r="18" spans="1:19" s="221" customFormat="1" ht="15.75" customHeight="1">
      <c r="A18" s="222"/>
      <c r="B18" s="214" t="s">
        <v>491</v>
      </c>
      <c r="C18" s="215">
        <v>10</v>
      </c>
      <c r="D18" s="223"/>
      <c r="E18" s="214" t="s">
        <v>83</v>
      </c>
      <c r="F18" s="215">
        <v>140</v>
      </c>
      <c r="G18" s="224"/>
      <c r="H18" s="225" t="s">
        <v>100</v>
      </c>
      <c r="I18" s="215">
        <v>600</v>
      </c>
      <c r="J18" s="223"/>
      <c r="K18" s="214"/>
      <c r="L18" s="215"/>
      <c r="M18" s="224"/>
      <c r="N18" s="214" t="s">
        <v>530</v>
      </c>
      <c r="O18" s="215">
        <v>20</v>
      </c>
      <c r="P18" s="223"/>
      <c r="Q18" s="214" t="s">
        <v>84</v>
      </c>
      <c r="R18" s="215">
        <v>2190</v>
      </c>
      <c r="S18" s="224"/>
    </row>
    <row r="19" spans="1:19" s="221" customFormat="1" ht="15.75" customHeight="1">
      <c r="A19" s="222"/>
      <c r="B19" s="214" t="s">
        <v>492</v>
      </c>
      <c r="C19" s="215">
        <v>70</v>
      </c>
      <c r="D19" s="223"/>
      <c r="E19" s="214" t="s">
        <v>86</v>
      </c>
      <c r="F19" s="215">
        <v>550</v>
      </c>
      <c r="G19" s="224"/>
      <c r="H19" s="225" t="s">
        <v>95</v>
      </c>
      <c r="I19" s="215">
        <v>650</v>
      </c>
      <c r="J19" s="223"/>
      <c r="K19" s="214"/>
      <c r="L19" s="215"/>
      <c r="M19" s="224"/>
      <c r="N19" s="214" t="s">
        <v>106</v>
      </c>
      <c r="O19" s="215">
        <v>90</v>
      </c>
      <c r="P19" s="223"/>
      <c r="Q19" s="214" t="s">
        <v>550</v>
      </c>
      <c r="R19" s="215">
        <v>2970</v>
      </c>
      <c r="S19" s="224"/>
    </row>
    <row r="20" spans="1:19" s="221" customFormat="1" ht="15.75" customHeight="1">
      <c r="A20" s="222"/>
      <c r="B20" s="214"/>
      <c r="C20" s="215"/>
      <c r="D20" s="223"/>
      <c r="E20" s="214" t="s">
        <v>92</v>
      </c>
      <c r="F20" s="215">
        <v>90</v>
      </c>
      <c r="G20" s="224"/>
      <c r="H20" s="225"/>
      <c r="I20" s="215"/>
      <c r="J20" s="223"/>
      <c r="K20" s="214"/>
      <c r="L20" s="215"/>
      <c r="M20" s="224"/>
      <c r="N20" s="214" t="s">
        <v>74</v>
      </c>
      <c r="O20" s="215">
        <v>70</v>
      </c>
      <c r="P20" s="223"/>
      <c r="Q20" s="214" t="s">
        <v>120</v>
      </c>
      <c r="R20" s="215">
        <v>750</v>
      </c>
      <c r="S20" s="224"/>
    </row>
    <row r="21" spans="1:19" s="221" customFormat="1" ht="15.75" customHeight="1">
      <c r="A21" s="222"/>
      <c r="B21" s="214"/>
      <c r="C21" s="215"/>
      <c r="D21" s="223"/>
      <c r="E21" s="214" t="s">
        <v>95</v>
      </c>
      <c r="F21" s="215">
        <v>90</v>
      </c>
      <c r="G21" s="224"/>
      <c r="H21" s="225"/>
      <c r="I21" s="215"/>
      <c r="J21" s="223"/>
      <c r="K21" s="214"/>
      <c r="L21" s="215"/>
      <c r="M21" s="215"/>
      <c r="N21" s="214" t="s">
        <v>521</v>
      </c>
      <c r="O21" s="215">
        <v>20</v>
      </c>
      <c r="P21" s="223"/>
      <c r="Q21" s="214" t="s">
        <v>122</v>
      </c>
      <c r="R21" s="215">
        <v>1450</v>
      </c>
      <c r="S21" s="224"/>
    </row>
    <row r="22" spans="1:19" s="221" customFormat="1" ht="15.75" customHeight="1">
      <c r="A22" s="222"/>
      <c r="B22" s="214"/>
      <c r="C22" s="215"/>
      <c r="D22" s="223"/>
      <c r="E22" s="214" t="s">
        <v>100</v>
      </c>
      <c r="F22" s="215">
        <v>660</v>
      </c>
      <c r="G22" s="224"/>
      <c r="H22" s="225"/>
      <c r="I22" s="215"/>
      <c r="J22" s="223"/>
      <c r="K22" s="214"/>
      <c r="L22" s="215"/>
      <c r="M22" s="224"/>
      <c r="N22" s="214" t="s">
        <v>110</v>
      </c>
      <c r="O22" s="215">
        <v>500</v>
      </c>
      <c r="P22" s="223"/>
      <c r="Q22" s="214" t="s">
        <v>125</v>
      </c>
      <c r="R22" s="215">
        <v>2580</v>
      </c>
      <c r="S22" s="224"/>
    </row>
    <row r="23" spans="1:19" s="221" customFormat="1" ht="15.75" customHeight="1">
      <c r="A23" s="222"/>
      <c r="B23" s="214"/>
      <c r="C23" s="215"/>
      <c r="D23" s="223"/>
      <c r="E23" s="214" t="s">
        <v>93</v>
      </c>
      <c r="F23" s="215">
        <v>280</v>
      </c>
      <c r="G23" s="224"/>
      <c r="H23" s="225"/>
      <c r="I23" s="215"/>
      <c r="J23" s="223"/>
      <c r="K23" s="214"/>
      <c r="L23" s="215"/>
      <c r="M23" s="224"/>
      <c r="N23" s="214" t="s">
        <v>113</v>
      </c>
      <c r="O23" s="215">
        <v>300</v>
      </c>
      <c r="P23" s="223"/>
      <c r="Q23" s="214" t="s">
        <v>127</v>
      </c>
      <c r="R23" s="215">
        <v>1660</v>
      </c>
      <c r="S23" s="224"/>
    </row>
    <row r="24" spans="1:19" s="221" customFormat="1" ht="15.75" customHeight="1">
      <c r="A24" s="222"/>
      <c r="B24" s="214"/>
      <c r="C24" s="215"/>
      <c r="D24" s="223"/>
      <c r="E24" s="214" t="s">
        <v>118</v>
      </c>
      <c r="F24" s="228" t="s">
        <v>488</v>
      </c>
      <c r="G24" s="224"/>
      <c r="H24" s="225"/>
      <c r="I24" s="215"/>
      <c r="J24" s="223"/>
      <c r="K24" s="214"/>
      <c r="L24" s="215"/>
      <c r="M24" s="224"/>
      <c r="N24" s="214" t="s">
        <v>115</v>
      </c>
      <c r="O24" s="215">
        <v>160</v>
      </c>
      <c r="P24" s="223"/>
      <c r="Q24" s="214" t="s">
        <v>128</v>
      </c>
      <c r="R24" s="215">
        <v>2480</v>
      </c>
      <c r="S24" s="224"/>
    </row>
    <row r="25" spans="1:19" s="221" customFormat="1" ht="15.75" customHeight="1">
      <c r="A25" s="222"/>
      <c r="B25" s="214"/>
      <c r="C25" s="215"/>
      <c r="D25" s="223"/>
      <c r="E25" s="214" t="s">
        <v>121</v>
      </c>
      <c r="F25" s="215">
        <v>50</v>
      </c>
      <c r="G25" s="224"/>
      <c r="H25" s="225"/>
      <c r="I25" s="215"/>
      <c r="J25" s="223"/>
      <c r="K25" s="214"/>
      <c r="L25" s="215"/>
      <c r="M25" s="224"/>
      <c r="N25" s="214" t="s">
        <v>117</v>
      </c>
      <c r="O25" s="215">
        <v>210</v>
      </c>
      <c r="P25" s="223"/>
      <c r="Q25" s="214" t="s">
        <v>130</v>
      </c>
      <c r="R25" s="229" t="s">
        <v>571</v>
      </c>
      <c r="S25" s="224"/>
    </row>
    <row r="26" spans="1:19" s="221" customFormat="1" ht="15.75" customHeight="1">
      <c r="A26" s="222"/>
      <c r="B26" s="230"/>
      <c r="C26" s="231"/>
      <c r="D26" s="223"/>
      <c r="E26" s="214" t="s">
        <v>459</v>
      </c>
      <c r="F26" s="232" t="s">
        <v>571</v>
      </c>
      <c r="G26" s="224"/>
      <c r="H26" s="233"/>
      <c r="I26" s="231"/>
      <c r="J26" s="223"/>
      <c r="K26" s="214"/>
      <c r="L26" s="215"/>
      <c r="M26" s="224"/>
      <c r="N26" s="214" t="s">
        <v>121</v>
      </c>
      <c r="O26" s="215">
        <v>10</v>
      </c>
      <c r="P26" s="223"/>
      <c r="Q26" s="214" t="s">
        <v>131</v>
      </c>
      <c r="R26" s="215">
        <v>2880</v>
      </c>
      <c r="S26" s="224"/>
    </row>
    <row r="27" spans="1:19" s="221" customFormat="1" ht="15.75" customHeight="1">
      <c r="A27" s="222"/>
      <c r="B27" s="214"/>
      <c r="C27" s="215"/>
      <c r="D27" s="223"/>
      <c r="E27" s="214" t="s">
        <v>123</v>
      </c>
      <c r="F27" s="215">
        <v>20</v>
      </c>
      <c r="G27" s="224"/>
      <c r="H27" s="225"/>
      <c r="I27" s="215"/>
      <c r="J27" s="223"/>
      <c r="K27" s="214"/>
      <c r="L27" s="215"/>
      <c r="M27" s="224"/>
      <c r="N27" s="214" t="s">
        <v>119</v>
      </c>
      <c r="O27" s="229" t="s">
        <v>571</v>
      </c>
      <c r="P27" s="223"/>
      <c r="Q27" s="214" t="s">
        <v>95</v>
      </c>
      <c r="R27" s="215">
        <v>2130</v>
      </c>
      <c r="S27" s="224"/>
    </row>
    <row r="28" spans="1:19" s="221" customFormat="1" ht="15.75" customHeight="1">
      <c r="A28" s="222"/>
      <c r="B28" s="214"/>
      <c r="C28" s="215"/>
      <c r="D28" s="223"/>
      <c r="E28" s="214"/>
      <c r="F28" s="215"/>
      <c r="G28" s="224"/>
      <c r="H28" s="225"/>
      <c r="I28" s="215"/>
      <c r="J28" s="223"/>
      <c r="K28" s="214"/>
      <c r="L28" s="215"/>
      <c r="M28" s="224"/>
      <c r="N28" s="214" t="s">
        <v>97</v>
      </c>
      <c r="O28" s="215">
        <v>50</v>
      </c>
      <c r="P28" s="223"/>
      <c r="Q28" s="214" t="s">
        <v>100</v>
      </c>
      <c r="R28" s="215">
        <v>2920</v>
      </c>
      <c r="S28" s="224"/>
    </row>
    <row r="29" spans="1:19" s="221" customFormat="1" ht="15.75" customHeight="1">
      <c r="A29" s="222"/>
      <c r="B29" s="214"/>
      <c r="C29" s="215"/>
      <c r="D29" s="223"/>
      <c r="E29" s="214"/>
      <c r="F29" s="215"/>
      <c r="G29" s="224"/>
      <c r="H29" s="225"/>
      <c r="I29" s="215"/>
      <c r="J29" s="223"/>
      <c r="K29" s="214"/>
      <c r="L29" s="215"/>
      <c r="M29" s="224"/>
      <c r="N29" s="214" t="s">
        <v>491</v>
      </c>
      <c r="O29" s="215">
        <v>10</v>
      </c>
      <c r="P29" s="223"/>
      <c r="Q29" s="214" t="s">
        <v>513</v>
      </c>
      <c r="R29" s="215">
        <v>340</v>
      </c>
      <c r="S29" s="224"/>
    </row>
    <row r="30" spans="1:19" s="221" customFormat="1" ht="15.75" customHeight="1">
      <c r="A30" s="222"/>
      <c r="B30" s="214"/>
      <c r="C30" s="215"/>
      <c r="D30" s="223"/>
      <c r="E30" s="214"/>
      <c r="F30" s="215"/>
      <c r="G30" s="224"/>
      <c r="H30" s="225"/>
      <c r="I30" s="215"/>
      <c r="J30" s="223"/>
      <c r="K30" s="214"/>
      <c r="L30" s="215"/>
      <c r="M30" s="224"/>
      <c r="N30" s="214" t="s">
        <v>492</v>
      </c>
      <c r="O30" s="215">
        <v>40</v>
      </c>
      <c r="P30" s="223"/>
      <c r="Q30" s="214" t="s">
        <v>514</v>
      </c>
      <c r="R30" s="215">
        <v>1240</v>
      </c>
      <c r="S30" s="224"/>
    </row>
    <row r="31" spans="1:19" s="221" customFormat="1" ht="15.75" customHeight="1">
      <c r="A31" s="222"/>
      <c r="B31" s="214"/>
      <c r="C31" s="215"/>
      <c r="D31" s="223"/>
      <c r="E31" s="214"/>
      <c r="F31" s="215"/>
      <c r="G31" s="224"/>
      <c r="H31" s="225"/>
      <c r="I31" s="215"/>
      <c r="J31" s="223"/>
      <c r="K31" s="214"/>
      <c r="L31" s="215"/>
      <c r="M31" s="224"/>
      <c r="N31" s="214" t="s">
        <v>124</v>
      </c>
      <c r="O31" s="215">
        <v>30</v>
      </c>
      <c r="P31" s="223"/>
      <c r="Q31" s="214" t="s">
        <v>490</v>
      </c>
      <c r="R31" s="215">
        <v>1310</v>
      </c>
      <c r="S31" s="224"/>
    </row>
    <row r="32" spans="1:19" s="221" customFormat="1" ht="15.75" customHeight="1">
      <c r="A32" s="222"/>
      <c r="B32" s="214"/>
      <c r="C32" s="215"/>
      <c r="D32" s="223"/>
      <c r="E32" s="214"/>
      <c r="F32" s="215"/>
      <c r="G32" s="224"/>
      <c r="H32" s="225"/>
      <c r="I32" s="215"/>
      <c r="J32" s="223"/>
      <c r="K32" s="214"/>
      <c r="L32" s="215"/>
      <c r="M32" s="224"/>
      <c r="N32" s="214" t="s">
        <v>126</v>
      </c>
      <c r="O32" s="215">
        <v>70</v>
      </c>
      <c r="P32" s="223"/>
      <c r="Q32" s="214" t="s">
        <v>132</v>
      </c>
      <c r="R32" s="215">
        <v>3800</v>
      </c>
      <c r="S32" s="224"/>
    </row>
    <row r="33" spans="1:19" s="221" customFormat="1" ht="15.75" customHeight="1">
      <c r="A33" s="222"/>
      <c r="B33" s="214"/>
      <c r="C33" s="215"/>
      <c r="D33" s="223"/>
      <c r="E33" s="214"/>
      <c r="F33" s="215"/>
      <c r="G33" s="224"/>
      <c r="H33" s="225"/>
      <c r="I33" s="215"/>
      <c r="J33" s="223"/>
      <c r="K33" s="214"/>
      <c r="L33" s="215"/>
      <c r="M33" s="224"/>
      <c r="N33" s="214" t="s">
        <v>129</v>
      </c>
      <c r="O33" s="215">
        <v>60</v>
      </c>
      <c r="P33" s="223"/>
      <c r="Q33" s="214" t="s">
        <v>133</v>
      </c>
      <c r="R33" s="215">
        <v>2910</v>
      </c>
      <c r="S33" s="224"/>
    </row>
    <row r="34" spans="1:19" s="221" customFormat="1" ht="15.75" customHeight="1">
      <c r="A34" s="222"/>
      <c r="B34" s="214"/>
      <c r="C34" s="215"/>
      <c r="D34" s="223"/>
      <c r="E34" s="214"/>
      <c r="F34" s="215"/>
      <c r="G34" s="224"/>
      <c r="H34" s="225"/>
      <c r="I34" s="215"/>
      <c r="J34" s="223"/>
      <c r="K34" s="214"/>
      <c r="L34" s="215"/>
      <c r="M34" s="224"/>
      <c r="N34" s="214"/>
      <c r="O34" s="228"/>
      <c r="P34" s="223"/>
      <c r="Q34" s="214"/>
      <c r="R34" s="215"/>
      <c r="S34" s="224"/>
    </row>
    <row r="35" spans="1:19" s="221" customFormat="1" ht="15.75" customHeight="1">
      <c r="A35" s="222"/>
      <c r="B35" s="214"/>
      <c r="C35" s="215"/>
      <c r="D35" s="223"/>
      <c r="E35" s="214"/>
      <c r="F35" s="215"/>
      <c r="G35" s="224"/>
      <c r="H35" s="225"/>
      <c r="I35" s="215"/>
      <c r="J35" s="223"/>
      <c r="K35" s="214"/>
      <c r="L35" s="215"/>
      <c r="M35" s="224"/>
      <c r="N35" s="225"/>
      <c r="O35" s="215"/>
      <c r="P35" s="223"/>
      <c r="Q35" s="214"/>
      <c r="R35" s="215"/>
      <c r="S35" s="224"/>
    </row>
    <row r="36" spans="1:19" s="221" customFormat="1" ht="15.75" customHeight="1">
      <c r="A36" s="222"/>
      <c r="B36" s="214"/>
      <c r="C36" s="215"/>
      <c r="D36" s="223"/>
      <c r="E36" s="214"/>
      <c r="F36" s="215"/>
      <c r="G36" s="224"/>
      <c r="H36" s="225"/>
      <c r="I36" s="215"/>
      <c r="J36" s="223"/>
      <c r="K36" s="214"/>
      <c r="L36" s="215"/>
      <c r="M36" s="224"/>
      <c r="N36" s="225"/>
      <c r="O36" s="215"/>
      <c r="P36" s="223"/>
      <c r="Q36" s="214"/>
      <c r="R36" s="215"/>
      <c r="S36" s="224"/>
    </row>
    <row r="37" spans="1:19" s="234" customFormat="1" ht="15.75" customHeight="1">
      <c r="A37" s="222"/>
      <c r="B37" s="214"/>
      <c r="C37" s="215"/>
      <c r="D37" s="223"/>
      <c r="E37" s="214"/>
      <c r="F37" s="215"/>
      <c r="G37" s="224"/>
      <c r="H37" s="225"/>
      <c r="I37" s="215"/>
      <c r="J37" s="223"/>
      <c r="K37" s="214"/>
      <c r="L37" s="215"/>
      <c r="M37" s="224"/>
      <c r="N37" s="225"/>
      <c r="O37" s="215"/>
      <c r="P37" s="223"/>
      <c r="Q37" s="214"/>
      <c r="R37" s="215"/>
      <c r="S37" s="224"/>
    </row>
    <row r="38" spans="1:19" s="234" customFormat="1" ht="15.75" customHeight="1">
      <c r="A38" s="222"/>
      <c r="B38" s="214"/>
      <c r="C38" s="215"/>
      <c r="D38" s="223"/>
      <c r="E38" s="214"/>
      <c r="F38" s="215"/>
      <c r="G38" s="224"/>
      <c r="H38" s="225"/>
      <c r="I38" s="215"/>
      <c r="J38" s="223"/>
      <c r="K38" s="214"/>
      <c r="L38" s="215"/>
      <c r="M38" s="224"/>
      <c r="N38" s="225"/>
      <c r="O38" s="215"/>
      <c r="P38" s="223"/>
      <c r="Q38" s="214"/>
      <c r="R38" s="215"/>
      <c r="S38" s="224"/>
    </row>
    <row r="39" spans="1:19" s="234" customFormat="1" ht="15.75" customHeight="1">
      <c r="A39" s="222"/>
      <c r="B39" s="214"/>
      <c r="C39" s="215"/>
      <c r="D39" s="223"/>
      <c r="E39" s="214"/>
      <c r="F39" s="215"/>
      <c r="G39" s="224"/>
      <c r="H39" s="225"/>
      <c r="I39" s="215"/>
      <c r="J39" s="223"/>
      <c r="K39" s="214"/>
      <c r="L39" s="215"/>
      <c r="M39" s="224"/>
      <c r="N39" s="225"/>
      <c r="O39" s="215"/>
      <c r="P39" s="223"/>
      <c r="Q39" s="214"/>
      <c r="R39" s="215"/>
      <c r="S39" s="224"/>
    </row>
    <row r="40" spans="1:19" s="234" customFormat="1" ht="15.75" customHeight="1">
      <c r="A40" s="222"/>
      <c r="B40" s="214"/>
      <c r="C40" s="215"/>
      <c r="D40" s="223"/>
      <c r="E40" s="214"/>
      <c r="F40" s="215"/>
      <c r="G40" s="224"/>
      <c r="H40" s="225"/>
      <c r="I40" s="215"/>
      <c r="J40" s="223"/>
      <c r="K40" s="214"/>
      <c r="L40" s="215"/>
      <c r="M40" s="224"/>
      <c r="N40" s="225"/>
      <c r="O40" s="215"/>
      <c r="P40" s="223"/>
      <c r="Q40" s="214"/>
      <c r="R40" s="215"/>
      <c r="S40" s="235"/>
    </row>
    <row r="41" spans="1:19" s="242" customFormat="1" ht="15.75" customHeight="1" thickBot="1">
      <c r="A41" s="236">
        <f>R41+C41+F41+I41+L41+O41</f>
        <v>97220</v>
      </c>
      <c r="B41" s="237" t="s">
        <v>134</v>
      </c>
      <c r="C41" s="238">
        <f>SUM(C7:C40)</f>
        <v>13660</v>
      </c>
      <c r="D41" s="239">
        <f>SUM(D7:D40)</f>
        <v>0</v>
      </c>
      <c r="E41" s="240" t="s">
        <v>134</v>
      </c>
      <c r="F41" s="238">
        <f>SUM(F7:F40)</f>
        <v>3080</v>
      </c>
      <c r="G41" s="241">
        <f>SUM(G7:G40)</f>
        <v>0</v>
      </c>
      <c r="H41" s="237" t="s">
        <v>134</v>
      </c>
      <c r="I41" s="238">
        <f>SUM(I7:I40)</f>
        <v>14050</v>
      </c>
      <c r="J41" s="239">
        <f>SUM(J7:J40)</f>
        <v>0</v>
      </c>
      <c r="K41" s="240" t="s">
        <v>134</v>
      </c>
      <c r="L41" s="238">
        <f>SUM(L7:L40)</f>
        <v>2120</v>
      </c>
      <c r="M41" s="241">
        <f>SUM(M7:M40)</f>
        <v>0</v>
      </c>
      <c r="N41" s="237" t="s">
        <v>134</v>
      </c>
      <c r="O41" s="238">
        <f>SUM(O7:O40)</f>
        <v>4850</v>
      </c>
      <c r="P41" s="239">
        <f>SUM(P7:P40)</f>
        <v>0</v>
      </c>
      <c r="Q41" s="240" t="s">
        <v>134</v>
      </c>
      <c r="R41" s="238">
        <f>SUM(R7:R40)</f>
        <v>59460</v>
      </c>
      <c r="S41" s="241">
        <f>SUM(S7:S40)</f>
        <v>0</v>
      </c>
    </row>
    <row r="42" spans="1:19" ht="15.75" customHeight="1">
      <c r="A42" s="243" t="s">
        <v>135</v>
      </c>
      <c r="B42" s="197"/>
      <c r="C42" s="244"/>
      <c r="D42" s="244"/>
      <c r="F42" s="244"/>
      <c r="G42" s="244"/>
      <c r="I42" s="244"/>
      <c r="J42" s="244"/>
      <c r="L42" s="244"/>
      <c r="M42" s="244"/>
      <c r="O42" s="245" t="s">
        <v>136</v>
      </c>
      <c r="P42" s="245"/>
      <c r="Q42" s="245"/>
      <c r="R42" s="245"/>
      <c r="S42" s="245"/>
    </row>
    <row r="43" spans="1:19" ht="15.75" customHeight="1">
      <c r="A43" s="246" t="s">
        <v>137</v>
      </c>
      <c r="B43" s="246"/>
      <c r="C43" s="246"/>
      <c r="D43" s="246"/>
      <c r="E43" s="246"/>
      <c r="F43" s="246"/>
      <c r="G43" s="246"/>
      <c r="H43" s="246"/>
      <c r="I43" s="246"/>
      <c r="J43" s="246"/>
      <c r="K43" s="246"/>
      <c r="L43" s="246"/>
      <c r="M43" s="246"/>
      <c r="N43" s="246"/>
      <c r="O43" s="246"/>
      <c r="P43" s="246"/>
      <c r="Q43" s="246"/>
      <c r="R43" s="246"/>
      <c r="S43" s="246"/>
    </row>
    <row r="44" spans="1:19" ht="15" customHeight="1">
      <c r="A44" s="247" t="s">
        <v>43</v>
      </c>
      <c r="B44" s="248"/>
      <c r="C44" s="249" t="s">
        <v>44</v>
      </c>
      <c r="D44" s="248"/>
      <c r="E44" s="249" t="s">
        <v>45</v>
      </c>
      <c r="F44" s="250"/>
      <c r="G44" s="184" t="s">
        <v>46</v>
      </c>
      <c r="H44" s="249" t="s">
        <v>47</v>
      </c>
      <c r="I44" s="251"/>
      <c r="J44" s="248"/>
      <c r="K44" s="252" t="s">
        <v>9</v>
      </c>
      <c r="L44" s="252"/>
      <c r="M44" s="250"/>
      <c r="N44" s="253" t="s">
        <v>48</v>
      </c>
      <c r="O44" s="254"/>
      <c r="P44" s="185"/>
      <c r="Q44" s="255" t="str">
        <f>Q2</f>
        <v>愛媛県 令和6年04月</v>
      </c>
      <c r="R44" s="255"/>
      <c r="S44" s="255"/>
    </row>
    <row r="45" spans="1:19" s="193" customFormat="1" ht="22.5" customHeight="1">
      <c r="A45" s="256">
        <f>A3</f>
      </c>
      <c r="B45" s="248"/>
      <c r="C45" s="257">
        <f>S85+D85+G85+J85+M85+P85</f>
        <v>0</v>
      </c>
      <c r="D45" s="258"/>
      <c r="E45" s="257">
        <f>C3+C45+C89+C135+C169+C205</f>
        <v>0</v>
      </c>
      <c r="F45" s="259"/>
      <c r="G45" s="189">
        <f>G3</f>
        <v>0</v>
      </c>
      <c r="H45" s="260">
        <f>H3</f>
        <v>0</v>
      </c>
      <c r="I45" s="251"/>
      <c r="J45" s="248"/>
      <c r="K45" s="260">
        <f>K3</f>
        <v>0</v>
      </c>
      <c r="L45" s="261"/>
      <c r="M45" s="262"/>
      <c r="N45" s="263">
        <f>N3</f>
        <v>0</v>
      </c>
      <c r="O45" s="264"/>
      <c r="P45" s="185"/>
      <c r="Q45" s="185" t="s">
        <v>138</v>
      </c>
      <c r="R45" s="185"/>
      <c r="S45" s="185"/>
    </row>
    <row r="46" ht="3" customHeight="1" thickBot="1"/>
    <row r="47" spans="1:19" s="203" customFormat="1" ht="15.75" customHeight="1">
      <c r="A47" s="199" t="s">
        <v>50</v>
      </c>
      <c r="B47" s="265" t="s">
        <v>51</v>
      </c>
      <c r="C47" s="266"/>
      <c r="D47" s="267"/>
      <c r="E47" s="201" t="s">
        <v>52</v>
      </c>
      <c r="F47" s="200"/>
      <c r="G47" s="202"/>
      <c r="H47" s="265" t="s">
        <v>53</v>
      </c>
      <c r="I47" s="266"/>
      <c r="J47" s="267"/>
      <c r="K47" s="201" t="s">
        <v>54</v>
      </c>
      <c r="L47" s="200"/>
      <c r="M47" s="202"/>
      <c r="N47" s="265" t="s">
        <v>55</v>
      </c>
      <c r="O47" s="266"/>
      <c r="P47" s="267"/>
      <c r="Q47" s="265" t="s">
        <v>56</v>
      </c>
      <c r="R47" s="266"/>
      <c r="S47" s="267"/>
    </row>
    <row r="48" spans="1:19" s="212" customFormat="1" ht="12" customHeight="1" thickBot="1">
      <c r="A48" s="268"/>
      <c r="B48" s="269" t="s">
        <v>57</v>
      </c>
      <c r="C48" s="270" t="s">
        <v>58</v>
      </c>
      <c r="D48" s="271" t="s">
        <v>59</v>
      </c>
      <c r="E48" s="272" t="s">
        <v>57</v>
      </c>
      <c r="F48" s="270" t="s">
        <v>58</v>
      </c>
      <c r="G48" s="273" t="s">
        <v>59</v>
      </c>
      <c r="H48" s="269" t="s">
        <v>57</v>
      </c>
      <c r="I48" s="270" t="s">
        <v>58</v>
      </c>
      <c r="J48" s="271" t="s">
        <v>59</v>
      </c>
      <c r="K48" s="272" t="s">
        <v>57</v>
      </c>
      <c r="L48" s="270" t="s">
        <v>58</v>
      </c>
      <c r="M48" s="274" t="s">
        <v>59</v>
      </c>
      <c r="N48" s="269" t="s">
        <v>57</v>
      </c>
      <c r="O48" s="270" t="s">
        <v>58</v>
      </c>
      <c r="P48" s="275" t="s">
        <v>59</v>
      </c>
      <c r="Q48" s="272" t="s">
        <v>57</v>
      </c>
      <c r="R48" s="270" t="s">
        <v>58</v>
      </c>
      <c r="S48" s="273" t="s">
        <v>59</v>
      </c>
    </row>
    <row r="49" spans="1:19" s="234" customFormat="1" ht="15.75" customHeight="1">
      <c r="A49" s="276" t="s">
        <v>577</v>
      </c>
      <c r="B49" s="277" t="s">
        <v>483</v>
      </c>
      <c r="C49" s="278">
        <v>220</v>
      </c>
      <c r="D49" s="216"/>
      <c r="E49" s="277" t="s">
        <v>483</v>
      </c>
      <c r="F49" s="278">
        <v>40</v>
      </c>
      <c r="G49" s="217"/>
      <c r="H49" s="279" t="s">
        <v>446</v>
      </c>
      <c r="I49" s="219">
        <v>800</v>
      </c>
      <c r="J49" s="216"/>
      <c r="K49" s="280" t="s">
        <v>447</v>
      </c>
      <c r="L49" s="219">
        <v>30</v>
      </c>
      <c r="M49" s="217"/>
      <c r="N49" s="277" t="s">
        <v>483</v>
      </c>
      <c r="O49" s="278">
        <v>70</v>
      </c>
      <c r="P49" s="216"/>
      <c r="Q49" s="277" t="s">
        <v>510</v>
      </c>
      <c r="R49" s="278">
        <v>2420</v>
      </c>
      <c r="S49" s="217"/>
    </row>
    <row r="50" spans="1:19" s="234" customFormat="1" ht="15.75" customHeight="1">
      <c r="A50" s="281"/>
      <c r="B50" s="214" t="s">
        <v>484</v>
      </c>
      <c r="C50" s="215">
        <v>110</v>
      </c>
      <c r="D50" s="223"/>
      <c r="E50" s="214" t="s">
        <v>484</v>
      </c>
      <c r="F50" s="215">
        <v>20</v>
      </c>
      <c r="G50" s="224"/>
      <c r="H50" s="225"/>
      <c r="I50" s="215"/>
      <c r="J50" s="223"/>
      <c r="K50" s="214"/>
      <c r="L50" s="215"/>
      <c r="M50" s="224"/>
      <c r="N50" s="214" t="s">
        <v>484</v>
      </c>
      <c r="O50" s="215">
        <v>30</v>
      </c>
      <c r="P50" s="223"/>
      <c r="Q50" s="214" t="s">
        <v>511</v>
      </c>
      <c r="R50" s="215">
        <v>890</v>
      </c>
      <c r="S50" s="224"/>
    </row>
    <row r="51" spans="1:19" s="234" customFormat="1" ht="15.75" customHeight="1">
      <c r="A51" s="281"/>
      <c r="B51" s="282" t="s">
        <v>485</v>
      </c>
      <c r="C51" s="283">
        <v>130</v>
      </c>
      <c r="D51" s="223"/>
      <c r="E51" s="284" t="s">
        <v>485</v>
      </c>
      <c r="F51" s="285">
        <v>40</v>
      </c>
      <c r="G51" s="224"/>
      <c r="H51" s="225"/>
      <c r="I51" s="215"/>
      <c r="J51" s="223"/>
      <c r="K51" s="214"/>
      <c r="L51" s="215"/>
      <c r="M51" s="224"/>
      <c r="N51" s="214" t="s">
        <v>485</v>
      </c>
      <c r="O51" s="215">
        <v>40</v>
      </c>
      <c r="P51" s="223"/>
      <c r="Q51" s="214" t="s">
        <v>512</v>
      </c>
      <c r="R51" s="215">
        <v>1150</v>
      </c>
      <c r="S51" s="224"/>
    </row>
    <row r="52" spans="1:19" s="291" customFormat="1" ht="15.75" customHeight="1">
      <c r="A52" s="281"/>
      <c r="B52" s="286"/>
      <c r="C52" s="215"/>
      <c r="D52" s="287"/>
      <c r="E52" s="282"/>
      <c r="F52" s="283"/>
      <c r="G52" s="288"/>
      <c r="H52" s="289"/>
      <c r="I52" s="283"/>
      <c r="J52" s="287"/>
      <c r="K52" s="290"/>
      <c r="L52" s="283"/>
      <c r="M52" s="224"/>
      <c r="N52" s="225"/>
      <c r="O52" s="215"/>
      <c r="P52" s="223"/>
      <c r="Q52" s="214"/>
      <c r="R52" s="215"/>
      <c r="S52" s="224"/>
    </row>
    <row r="53" spans="1:19" s="234" customFormat="1" ht="15.75" customHeight="1">
      <c r="A53" s="281"/>
      <c r="B53" s="214"/>
      <c r="C53" s="215"/>
      <c r="D53" s="223"/>
      <c r="E53" s="214"/>
      <c r="F53" s="215"/>
      <c r="G53" s="224"/>
      <c r="H53" s="225"/>
      <c r="I53" s="215"/>
      <c r="J53" s="223"/>
      <c r="K53" s="214"/>
      <c r="L53" s="215"/>
      <c r="M53" s="224"/>
      <c r="N53" s="225"/>
      <c r="O53" s="215"/>
      <c r="P53" s="223"/>
      <c r="Q53" s="290"/>
      <c r="R53" s="283"/>
      <c r="S53" s="224"/>
    </row>
    <row r="54" spans="1:19" s="234" customFormat="1" ht="15.75" customHeight="1">
      <c r="A54" s="281"/>
      <c r="B54" s="286" t="s">
        <v>139</v>
      </c>
      <c r="C54" s="215">
        <v>20</v>
      </c>
      <c r="D54" s="223"/>
      <c r="E54" s="286" t="s">
        <v>139</v>
      </c>
      <c r="F54" s="215">
        <v>30</v>
      </c>
      <c r="G54" s="224"/>
      <c r="H54" s="292" t="s">
        <v>139</v>
      </c>
      <c r="I54" s="215">
        <v>50</v>
      </c>
      <c r="J54" s="223"/>
      <c r="K54" s="214" t="s">
        <v>139</v>
      </c>
      <c r="L54" s="215">
        <v>20</v>
      </c>
      <c r="M54" s="224"/>
      <c r="N54" s="225"/>
      <c r="O54" s="215"/>
      <c r="P54" s="223"/>
      <c r="Q54" s="214" t="s">
        <v>140</v>
      </c>
      <c r="R54" s="215">
        <v>710</v>
      </c>
      <c r="S54" s="224"/>
    </row>
    <row r="55" spans="1:19" s="234" customFormat="1" ht="15.75" customHeight="1">
      <c r="A55" s="281"/>
      <c r="B55" s="289"/>
      <c r="C55" s="283"/>
      <c r="D55" s="287"/>
      <c r="E55" s="282"/>
      <c r="F55" s="283"/>
      <c r="G55" s="288"/>
      <c r="H55" s="289"/>
      <c r="I55" s="283"/>
      <c r="J55" s="287"/>
      <c r="K55" s="290"/>
      <c r="L55" s="283"/>
      <c r="M55" s="288"/>
      <c r="N55" s="293"/>
      <c r="O55" s="283"/>
      <c r="P55" s="287"/>
      <c r="Q55" s="290"/>
      <c r="R55" s="283"/>
      <c r="S55" s="294"/>
    </row>
    <row r="56" spans="1:19" s="295" customFormat="1" ht="15.75" customHeight="1" thickBot="1">
      <c r="A56" s="236">
        <f>R56+C56+F56+I56+L56+O56</f>
        <v>6820</v>
      </c>
      <c r="B56" s="237" t="s">
        <v>134</v>
      </c>
      <c r="C56" s="238">
        <f>SUM(C49:C55)</f>
        <v>480</v>
      </c>
      <c r="D56" s="239">
        <f>SUM(D49:D55)</f>
        <v>0</v>
      </c>
      <c r="E56" s="240" t="s">
        <v>134</v>
      </c>
      <c r="F56" s="238">
        <f>SUM(F49:F55)</f>
        <v>130</v>
      </c>
      <c r="G56" s="241">
        <f>SUM(G49:G55)</f>
        <v>0</v>
      </c>
      <c r="H56" s="237" t="s">
        <v>134</v>
      </c>
      <c r="I56" s="238">
        <f>SUM(I49:I55)</f>
        <v>850</v>
      </c>
      <c r="J56" s="239">
        <f>SUM(J49:J55)</f>
        <v>0</v>
      </c>
      <c r="K56" s="240" t="s">
        <v>134</v>
      </c>
      <c r="L56" s="238">
        <f>SUM(L49:L55)</f>
        <v>50</v>
      </c>
      <c r="M56" s="241">
        <f>SUM(M49:M55)</f>
        <v>0</v>
      </c>
      <c r="N56" s="237" t="s">
        <v>134</v>
      </c>
      <c r="O56" s="238">
        <f>SUM(O49:O55)</f>
        <v>140</v>
      </c>
      <c r="P56" s="239">
        <f>SUM(P49:P55)</f>
        <v>0</v>
      </c>
      <c r="Q56" s="240" t="s">
        <v>134</v>
      </c>
      <c r="R56" s="238">
        <f>SUM(R49:R55)</f>
        <v>5170</v>
      </c>
      <c r="S56" s="241">
        <f>SUM(S49:S55)</f>
        <v>0</v>
      </c>
    </row>
    <row r="57" spans="1:19" s="302" customFormat="1" ht="15.75" customHeight="1" thickBot="1">
      <c r="A57" s="296" t="s">
        <v>141</v>
      </c>
      <c r="B57" s="297"/>
      <c r="C57" s="298">
        <f>C56+C41</f>
        <v>14140</v>
      </c>
      <c r="D57" s="299">
        <f>D56+D41</f>
        <v>0</v>
      </c>
      <c r="E57" s="300"/>
      <c r="F57" s="298">
        <f>F56+F41</f>
        <v>3210</v>
      </c>
      <c r="G57" s="301">
        <f>G56+G41</f>
        <v>0</v>
      </c>
      <c r="H57" s="297"/>
      <c r="I57" s="298">
        <f>I56+I41</f>
        <v>14900</v>
      </c>
      <c r="J57" s="299">
        <f>J56+J41</f>
        <v>0</v>
      </c>
      <c r="K57" s="300"/>
      <c r="L57" s="298">
        <f>L56+L41</f>
        <v>2170</v>
      </c>
      <c r="M57" s="301">
        <f>M56+M41</f>
        <v>0</v>
      </c>
      <c r="N57" s="297"/>
      <c r="O57" s="298">
        <f>O56+O41</f>
        <v>4990</v>
      </c>
      <c r="P57" s="299">
        <f>P56+P41</f>
        <v>0</v>
      </c>
      <c r="Q57" s="300"/>
      <c r="R57" s="298">
        <f>R56+R41</f>
        <v>64630</v>
      </c>
      <c r="S57" s="301">
        <f>S56+S41</f>
        <v>0</v>
      </c>
    </row>
    <row r="58" spans="1:19" s="234" customFormat="1" ht="15.75" customHeight="1">
      <c r="A58" s="213" t="s">
        <v>142</v>
      </c>
      <c r="B58" s="279" t="s">
        <v>523</v>
      </c>
      <c r="C58" s="219">
        <v>550</v>
      </c>
      <c r="D58" s="216"/>
      <c r="E58" s="280" t="s">
        <v>143</v>
      </c>
      <c r="F58" s="219">
        <v>70</v>
      </c>
      <c r="G58" s="217"/>
      <c r="H58" s="279" t="s">
        <v>144</v>
      </c>
      <c r="I58" s="219">
        <v>950</v>
      </c>
      <c r="J58" s="216"/>
      <c r="K58" s="280" t="s">
        <v>145</v>
      </c>
      <c r="L58" s="219">
        <v>10</v>
      </c>
      <c r="M58" s="217"/>
      <c r="N58" s="279" t="s">
        <v>524</v>
      </c>
      <c r="O58" s="219">
        <v>220</v>
      </c>
      <c r="P58" s="216"/>
      <c r="Q58" s="280" t="s">
        <v>146</v>
      </c>
      <c r="R58" s="219">
        <v>4880</v>
      </c>
      <c r="S58" s="217"/>
    </row>
    <row r="59" spans="1:19" s="234" customFormat="1" ht="15.75" customHeight="1">
      <c r="A59" s="222"/>
      <c r="B59" s="286"/>
      <c r="C59" s="215"/>
      <c r="D59" s="223"/>
      <c r="E59" s="286"/>
      <c r="F59" s="215"/>
      <c r="G59" s="224"/>
      <c r="H59" s="292"/>
      <c r="I59" s="215"/>
      <c r="J59" s="223"/>
      <c r="K59" s="214"/>
      <c r="L59" s="215"/>
      <c r="M59" s="224"/>
      <c r="N59" s="225"/>
      <c r="O59" s="215"/>
      <c r="P59" s="223"/>
      <c r="Q59" s="286"/>
      <c r="R59" s="215"/>
      <c r="S59" s="224"/>
    </row>
    <row r="60" spans="1:19" s="234" customFormat="1" ht="15.75" customHeight="1">
      <c r="A60" s="303"/>
      <c r="B60" s="304"/>
      <c r="C60" s="305"/>
      <c r="D60" s="306"/>
      <c r="E60" s="307"/>
      <c r="F60" s="305"/>
      <c r="G60" s="294"/>
      <c r="H60" s="304"/>
      <c r="I60" s="305"/>
      <c r="J60" s="306"/>
      <c r="K60" s="308"/>
      <c r="L60" s="305"/>
      <c r="M60" s="294"/>
      <c r="N60" s="309"/>
      <c r="O60" s="305"/>
      <c r="P60" s="306"/>
      <c r="Q60" s="307"/>
      <c r="R60" s="305"/>
      <c r="S60" s="294"/>
    </row>
    <row r="61" spans="1:19" ht="15.75" customHeight="1" thickBot="1">
      <c r="A61" s="310">
        <f>R61+C61+F61+I61+L61+O61</f>
        <v>6680</v>
      </c>
      <c r="B61" s="311" t="s">
        <v>134</v>
      </c>
      <c r="C61" s="312">
        <f>SUM(C58:C60)</f>
        <v>550</v>
      </c>
      <c r="D61" s="313">
        <f>SUM(D58:D60)</f>
        <v>0</v>
      </c>
      <c r="E61" s="314" t="s">
        <v>134</v>
      </c>
      <c r="F61" s="312">
        <f>SUM(F58:F60)</f>
        <v>70</v>
      </c>
      <c r="G61" s="315">
        <f>SUM(G58:G60)</f>
        <v>0</v>
      </c>
      <c r="H61" s="311" t="s">
        <v>134</v>
      </c>
      <c r="I61" s="312">
        <f>SUM(I58:I60)</f>
        <v>950</v>
      </c>
      <c r="J61" s="313">
        <f>SUM(J58:J60)</f>
        <v>0</v>
      </c>
      <c r="K61" s="314" t="s">
        <v>134</v>
      </c>
      <c r="L61" s="312">
        <f>SUM(L58:L60)</f>
        <v>10</v>
      </c>
      <c r="M61" s="315">
        <f>SUM(M58:M60)</f>
        <v>0</v>
      </c>
      <c r="N61" s="311" t="s">
        <v>134</v>
      </c>
      <c r="O61" s="312">
        <f>SUM(O58:O60)</f>
        <v>220</v>
      </c>
      <c r="P61" s="313">
        <f>SUM(P58:P60)</f>
        <v>0</v>
      </c>
      <c r="Q61" s="314" t="s">
        <v>134</v>
      </c>
      <c r="R61" s="312">
        <f>SUM(R58:R60)</f>
        <v>4880</v>
      </c>
      <c r="S61" s="315">
        <f>SUM(S58:S60)</f>
        <v>0</v>
      </c>
    </row>
    <row r="62" spans="1:19" s="234" customFormat="1" ht="15.75" customHeight="1">
      <c r="A62" s="213" t="s">
        <v>147</v>
      </c>
      <c r="B62" s="279" t="s">
        <v>148</v>
      </c>
      <c r="C62" s="219">
        <v>670</v>
      </c>
      <c r="D62" s="216"/>
      <c r="E62" s="280" t="s">
        <v>149</v>
      </c>
      <c r="F62" s="219">
        <v>40</v>
      </c>
      <c r="G62" s="217"/>
      <c r="H62" s="279" t="s">
        <v>150</v>
      </c>
      <c r="I62" s="219">
        <v>650</v>
      </c>
      <c r="J62" s="216"/>
      <c r="K62" s="280" t="s">
        <v>151</v>
      </c>
      <c r="L62" s="219">
        <v>40</v>
      </c>
      <c r="M62" s="217"/>
      <c r="N62" s="279" t="s">
        <v>149</v>
      </c>
      <c r="O62" s="219">
        <v>180</v>
      </c>
      <c r="P62" s="216"/>
      <c r="Q62" s="280" t="s">
        <v>152</v>
      </c>
      <c r="R62" s="316">
        <v>4580</v>
      </c>
      <c r="S62" s="217"/>
    </row>
    <row r="63" spans="1:19" s="234" customFormat="1" ht="15.75" customHeight="1">
      <c r="A63" s="222"/>
      <c r="B63" s="286"/>
      <c r="C63" s="215"/>
      <c r="D63" s="223"/>
      <c r="E63" s="286"/>
      <c r="F63" s="215"/>
      <c r="G63" s="224"/>
      <c r="H63" s="292"/>
      <c r="I63" s="215"/>
      <c r="J63" s="223"/>
      <c r="K63" s="214"/>
      <c r="L63" s="215"/>
      <c r="M63" s="224"/>
      <c r="N63" s="225"/>
      <c r="O63" s="215"/>
      <c r="P63" s="223"/>
      <c r="Q63" s="286"/>
      <c r="R63" s="317"/>
      <c r="S63" s="224"/>
    </row>
    <row r="64" spans="1:19" s="234" customFormat="1" ht="15.75" customHeight="1">
      <c r="A64" s="222"/>
      <c r="B64" s="286" t="s">
        <v>153</v>
      </c>
      <c r="C64" s="215">
        <v>20</v>
      </c>
      <c r="D64" s="318"/>
      <c r="E64" s="286"/>
      <c r="F64" s="215"/>
      <c r="G64" s="224"/>
      <c r="H64" s="292" t="s">
        <v>154</v>
      </c>
      <c r="I64" s="215">
        <v>80</v>
      </c>
      <c r="J64" s="318"/>
      <c r="K64" s="214"/>
      <c r="L64" s="215"/>
      <c r="M64" s="224"/>
      <c r="N64" s="292" t="s">
        <v>153</v>
      </c>
      <c r="O64" s="215">
        <v>10</v>
      </c>
      <c r="P64" s="223"/>
      <c r="Q64" s="286" t="s">
        <v>155</v>
      </c>
      <c r="R64" s="317">
        <v>510</v>
      </c>
      <c r="S64" s="224"/>
    </row>
    <row r="65" spans="1:19" s="234" customFormat="1" ht="15.75" customHeight="1">
      <c r="A65" s="222"/>
      <c r="B65" s="286" t="s">
        <v>156</v>
      </c>
      <c r="C65" s="215">
        <v>20</v>
      </c>
      <c r="D65" s="223"/>
      <c r="E65" s="286"/>
      <c r="F65" s="215"/>
      <c r="G65" s="224"/>
      <c r="H65" s="292"/>
      <c r="I65" s="215"/>
      <c r="J65" s="223"/>
      <c r="K65" s="214"/>
      <c r="L65" s="215"/>
      <c r="M65" s="224"/>
      <c r="N65" s="292" t="s">
        <v>156</v>
      </c>
      <c r="O65" s="215">
        <v>10</v>
      </c>
      <c r="P65" s="223"/>
      <c r="Q65" s="286" t="s">
        <v>157</v>
      </c>
      <c r="R65" s="317">
        <v>270</v>
      </c>
      <c r="S65" s="224"/>
    </row>
    <row r="66" spans="1:19" s="234" customFormat="1" ht="15.75" customHeight="1">
      <c r="A66" s="222"/>
      <c r="B66" s="286" t="s">
        <v>158</v>
      </c>
      <c r="C66" s="215">
        <v>20</v>
      </c>
      <c r="D66" s="223"/>
      <c r="E66" s="286"/>
      <c r="F66" s="215"/>
      <c r="G66" s="224"/>
      <c r="H66" s="319" t="s">
        <v>158</v>
      </c>
      <c r="I66" s="215">
        <v>10</v>
      </c>
      <c r="J66" s="318"/>
      <c r="K66" s="214"/>
      <c r="L66" s="215"/>
      <c r="M66" s="224"/>
      <c r="N66" s="292" t="s">
        <v>158</v>
      </c>
      <c r="O66" s="215">
        <v>10</v>
      </c>
      <c r="P66" s="223"/>
      <c r="Q66" s="320" t="s">
        <v>159</v>
      </c>
      <c r="R66" s="317">
        <v>570</v>
      </c>
      <c r="S66" s="224"/>
    </row>
    <row r="67" spans="1:19" s="234" customFormat="1" ht="15.75" customHeight="1">
      <c r="A67" s="222"/>
      <c r="B67" s="286"/>
      <c r="C67" s="215"/>
      <c r="D67" s="223"/>
      <c r="E67" s="286"/>
      <c r="F67" s="215"/>
      <c r="G67" s="224"/>
      <c r="H67" s="320" t="s">
        <v>160</v>
      </c>
      <c r="I67" s="215">
        <v>10</v>
      </c>
      <c r="J67" s="223"/>
      <c r="K67" s="214"/>
      <c r="L67" s="215"/>
      <c r="M67" s="224"/>
      <c r="N67" s="292"/>
      <c r="O67" s="215"/>
      <c r="P67" s="223"/>
      <c r="Q67" s="320" t="s">
        <v>161</v>
      </c>
      <c r="R67" s="215">
        <v>160</v>
      </c>
      <c r="S67" s="224"/>
    </row>
    <row r="68" spans="1:19" s="234" customFormat="1" ht="15.75" customHeight="1">
      <c r="A68" s="303"/>
      <c r="B68" s="304"/>
      <c r="C68" s="305"/>
      <c r="D68" s="306"/>
      <c r="E68" s="307"/>
      <c r="F68" s="305"/>
      <c r="G68" s="294"/>
      <c r="H68" s="321"/>
      <c r="I68" s="305"/>
      <c r="J68" s="306"/>
      <c r="K68" s="308"/>
      <c r="L68" s="305"/>
      <c r="M68" s="294"/>
      <c r="N68" s="304"/>
      <c r="O68" s="305"/>
      <c r="P68" s="306"/>
      <c r="Q68" s="322"/>
      <c r="R68" s="305"/>
      <c r="S68" s="235"/>
    </row>
    <row r="69" spans="1:19" s="295" customFormat="1" ht="15.75" customHeight="1" thickBot="1">
      <c r="A69" s="236">
        <f>R69+C69+F69+I69+L69+O69</f>
        <v>7860</v>
      </c>
      <c r="B69" s="237" t="s">
        <v>134</v>
      </c>
      <c r="C69" s="238">
        <f>SUM(C62:C68)</f>
        <v>730</v>
      </c>
      <c r="D69" s="239">
        <f>SUM(D62:D68)</f>
        <v>0</v>
      </c>
      <c r="E69" s="240" t="s">
        <v>134</v>
      </c>
      <c r="F69" s="238">
        <f>SUM(F62:F68)</f>
        <v>40</v>
      </c>
      <c r="G69" s="241">
        <f>SUM(G62:G68)</f>
        <v>0</v>
      </c>
      <c r="H69" s="237" t="s">
        <v>134</v>
      </c>
      <c r="I69" s="238">
        <f>SUM(I62:I68)</f>
        <v>750</v>
      </c>
      <c r="J69" s="239">
        <f>SUM(J62:J68)</f>
        <v>0</v>
      </c>
      <c r="K69" s="240" t="s">
        <v>134</v>
      </c>
      <c r="L69" s="238">
        <f>SUM(L62:L68)</f>
        <v>40</v>
      </c>
      <c r="M69" s="241">
        <f>SUM(M62:M68)</f>
        <v>0</v>
      </c>
      <c r="N69" s="237" t="s">
        <v>134</v>
      </c>
      <c r="O69" s="238">
        <f>SUM(O62:O68)</f>
        <v>210</v>
      </c>
      <c r="P69" s="239">
        <f>SUM(P62:P68)</f>
        <v>0</v>
      </c>
      <c r="Q69" s="240" t="s">
        <v>134</v>
      </c>
      <c r="R69" s="238">
        <f>SUM(R62:R68)</f>
        <v>6090</v>
      </c>
      <c r="S69" s="241">
        <f>SUM(S62:S68)</f>
        <v>0</v>
      </c>
    </row>
    <row r="70" spans="1:19" s="291" customFormat="1" ht="15.75" customHeight="1">
      <c r="A70" s="323"/>
      <c r="B70" s="279" t="s">
        <v>162</v>
      </c>
      <c r="C70" s="219">
        <v>10</v>
      </c>
      <c r="D70" s="216"/>
      <c r="E70" s="280"/>
      <c r="F70" s="219"/>
      <c r="G70" s="324"/>
      <c r="H70" s="279"/>
      <c r="I70" s="219"/>
      <c r="J70" s="325"/>
      <c r="K70" s="220"/>
      <c r="L70" s="219"/>
      <c r="M70" s="324"/>
      <c r="N70" s="218"/>
      <c r="O70" s="219"/>
      <c r="P70" s="325"/>
      <c r="Q70" s="280" t="s">
        <v>163</v>
      </c>
      <c r="R70" s="219">
        <v>120</v>
      </c>
      <c r="S70" s="217"/>
    </row>
    <row r="71" spans="1:19" s="234" customFormat="1" ht="15.75" customHeight="1">
      <c r="A71" s="326" t="s">
        <v>164</v>
      </c>
      <c r="B71" s="286" t="s">
        <v>515</v>
      </c>
      <c r="C71" s="215">
        <v>190</v>
      </c>
      <c r="D71" s="223"/>
      <c r="E71" s="286" t="s">
        <v>165</v>
      </c>
      <c r="F71" s="215">
        <v>70</v>
      </c>
      <c r="G71" s="224"/>
      <c r="H71" s="292" t="s">
        <v>166</v>
      </c>
      <c r="I71" s="215">
        <v>800</v>
      </c>
      <c r="J71" s="223"/>
      <c r="K71" s="286" t="s">
        <v>167</v>
      </c>
      <c r="L71" s="215">
        <v>20</v>
      </c>
      <c r="M71" s="224"/>
      <c r="N71" s="286" t="s">
        <v>515</v>
      </c>
      <c r="O71" s="215">
        <v>50</v>
      </c>
      <c r="P71" s="223"/>
      <c r="Q71" s="286" t="s">
        <v>494</v>
      </c>
      <c r="R71" s="215">
        <v>2330</v>
      </c>
      <c r="S71" s="224"/>
    </row>
    <row r="72" spans="1:19" s="234" customFormat="1" ht="15.75" customHeight="1">
      <c r="A72" s="327" t="s">
        <v>168</v>
      </c>
      <c r="B72" s="286" t="s">
        <v>495</v>
      </c>
      <c r="C72" s="215">
        <v>100</v>
      </c>
      <c r="D72" s="223"/>
      <c r="E72" s="286"/>
      <c r="F72" s="215"/>
      <c r="G72" s="328"/>
      <c r="H72" s="292"/>
      <c r="I72" s="215"/>
      <c r="J72" s="329"/>
      <c r="K72" s="286"/>
      <c r="L72" s="215"/>
      <c r="M72" s="328"/>
      <c r="N72" s="286" t="s">
        <v>495</v>
      </c>
      <c r="O72" s="215">
        <v>40</v>
      </c>
      <c r="P72" s="318"/>
      <c r="Q72" s="286" t="s">
        <v>516</v>
      </c>
      <c r="R72" s="215">
        <v>900</v>
      </c>
      <c r="S72" s="224"/>
    </row>
    <row r="73" spans="1:19" s="234" customFormat="1" ht="15.75" customHeight="1">
      <c r="A73" s="330"/>
      <c r="B73" s="286" t="s">
        <v>169</v>
      </c>
      <c r="C73" s="215">
        <v>850</v>
      </c>
      <c r="D73" s="223"/>
      <c r="E73" s="286" t="s">
        <v>170</v>
      </c>
      <c r="F73" s="215">
        <v>90</v>
      </c>
      <c r="G73" s="224"/>
      <c r="H73" s="292" t="s">
        <v>169</v>
      </c>
      <c r="I73" s="215">
        <v>600</v>
      </c>
      <c r="J73" s="223"/>
      <c r="K73" s="286" t="s">
        <v>171</v>
      </c>
      <c r="L73" s="215">
        <v>50</v>
      </c>
      <c r="M73" s="224"/>
      <c r="N73" s="292" t="s">
        <v>170</v>
      </c>
      <c r="O73" s="215">
        <v>190</v>
      </c>
      <c r="P73" s="223"/>
      <c r="Q73" s="286" t="s">
        <v>172</v>
      </c>
      <c r="R73" s="215">
        <v>4630</v>
      </c>
      <c r="S73" s="224"/>
    </row>
    <row r="74" spans="1:19" s="234" customFormat="1" ht="15.75" customHeight="1">
      <c r="A74" s="331" t="s">
        <v>173</v>
      </c>
      <c r="B74" s="286"/>
      <c r="C74" s="215"/>
      <c r="D74" s="223"/>
      <c r="E74" s="286"/>
      <c r="F74" s="215"/>
      <c r="G74" s="328"/>
      <c r="H74" s="292"/>
      <c r="I74" s="215"/>
      <c r="J74" s="329"/>
      <c r="K74" s="214"/>
      <c r="L74" s="215"/>
      <c r="M74" s="332"/>
      <c r="N74" s="225"/>
      <c r="O74" s="215"/>
      <c r="P74" s="333"/>
      <c r="Q74" s="286"/>
      <c r="R74" s="215"/>
      <c r="S74" s="224"/>
    </row>
    <row r="75" spans="1:19" s="234" customFormat="1" ht="15.75" customHeight="1">
      <c r="A75" s="330"/>
      <c r="B75" s="334" t="s">
        <v>174</v>
      </c>
      <c r="C75" s="305">
        <v>100</v>
      </c>
      <c r="D75" s="306"/>
      <c r="E75" s="335" t="s">
        <v>175</v>
      </c>
      <c r="F75" s="305">
        <v>10</v>
      </c>
      <c r="G75" s="294"/>
      <c r="H75" s="334" t="s">
        <v>174</v>
      </c>
      <c r="I75" s="305">
        <v>100</v>
      </c>
      <c r="J75" s="306"/>
      <c r="K75" s="308"/>
      <c r="L75" s="305"/>
      <c r="M75" s="336"/>
      <c r="N75" s="309"/>
      <c r="O75" s="305"/>
      <c r="P75" s="337"/>
      <c r="Q75" s="307"/>
      <c r="R75" s="305"/>
      <c r="S75" s="294"/>
    </row>
    <row r="76" spans="1:19" s="339" customFormat="1" ht="15.75" customHeight="1" thickBot="1">
      <c r="A76" s="236">
        <f>R76+C76+F76+I76+L76+O76</f>
        <v>11250</v>
      </c>
      <c r="B76" s="237" t="s">
        <v>134</v>
      </c>
      <c r="C76" s="238">
        <f>SUM(C70:C75)</f>
        <v>1250</v>
      </c>
      <c r="D76" s="239">
        <f>SUM(D70:D75)</f>
        <v>0</v>
      </c>
      <c r="E76" s="240" t="s">
        <v>134</v>
      </c>
      <c r="F76" s="238">
        <f>SUM(F70:F75)</f>
        <v>170</v>
      </c>
      <c r="G76" s="241">
        <f>SUM(G70:G75)</f>
        <v>0</v>
      </c>
      <c r="H76" s="237" t="s">
        <v>134</v>
      </c>
      <c r="I76" s="238">
        <f>SUM(I70:I75)</f>
        <v>1500</v>
      </c>
      <c r="J76" s="338">
        <f>SUM(J71:J75)</f>
        <v>0</v>
      </c>
      <c r="K76" s="240" t="s">
        <v>134</v>
      </c>
      <c r="L76" s="238">
        <f>SUM(L70:L75)</f>
        <v>70</v>
      </c>
      <c r="M76" s="241">
        <f>SUM(M70:M75)</f>
        <v>0</v>
      </c>
      <c r="N76" s="237" t="s">
        <v>134</v>
      </c>
      <c r="O76" s="238">
        <f>SUM(O70:O75)</f>
        <v>280</v>
      </c>
      <c r="P76" s="239">
        <f>SUM(P70:P75)</f>
        <v>0</v>
      </c>
      <c r="Q76" s="240" t="s">
        <v>134</v>
      </c>
      <c r="R76" s="238">
        <f>SUM(R70:R75)</f>
        <v>7980</v>
      </c>
      <c r="S76" s="241">
        <f>SUM(S70:S75)</f>
        <v>0</v>
      </c>
    </row>
    <row r="77" spans="1:19" s="234" customFormat="1" ht="15.75" customHeight="1">
      <c r="A77" s="281" t="s">
        <v>578</v>
      </c>
      <c r="B77" s="289" t="s">
        <v>176</v>
      </c>
      <c r="C77" s="283">
        <v>60</v>
      </c>
      <c r="D77" s="287"/>
      <c r="E77" s="282"/>
      <c r="F77" s="283"/>
      <c r="G77" s="340"/>
      <c r="H77" s="289"/>
      <c r="I77" s="283"/>
      <c r="J77" s="341"/>
      <c r="K77" s="290"/>
      <c r="L77" s="283"/>
      <c r="M77" s="340"/>
      <c r="N77" s="289" t="s">
        <v>177</v>
      </c>
      <c r="O77" s="283">
        <v>20</v>
      </c>
      <c r="P77" s="287"/>
      <c r="Q77" s="282" t="s">
        <v>178</v>
      </c>
      <c r="R77" s="316">
        <v>770</v>
      </c>
      <c r="S77" s="288"/>
    </row>
    <row r="78" spans="1:19" s="234" customFormat="1" ht="15.75" customHeight="1">
      <c r="A78" s="281"/>
      <c r="B78" s="286"/>
      <c r="C78" s="215"/>
      <c r="D78" s="329"/>
      <c r="E78" s="286"/>
      <c r="F78" s="215"/>
      <c r="G78" s="332"/>
      <c r="H78" s="292"/>
      <c r="I78" s="215"/>
      <c r="J78" s="333"/>
      <c r="K78" s="214"/>
      <c r="L78" s="215"/>
      <c r="M78" s="332"/>
      <c r="N78" s="225"/>
      <c r="O78" s="215"/>
      <c r="P78" s="333"/>
      <c r="Q78" s="286" t="s">
        <v>179</v>
      </c>
      <c r="R78" s="317">
        <v>230</v>
      </c>
      <c r="S78" s="224"/>
    </row>
    <row r="79" spans="1:19" s="234" customFormat="1" ht="15.75" customHeight="1">
      <c r="A79" s="281"/>
      <c r="B79" s="286"/>
      <c r="C79" s="215"/>
      <c r="D79" s="329"/>
      <c r="E79" s="286"/>
      <c r="F79" s="215"/>
      <c r="G79" s="332"/>
      <c r="H79" s="292"/>
      <c r="I79" s="215"/>
      <c r="J79" s="333"/>
      <c r="K79" s="214"/>
      <c r="L79" s="215"/>
      <c r="M79" s="332"/>
      <c r="N79" s="225"/>
      <c r="O79" s="215"/>
      <c r="P79" s="333"/>
      <c r="Q79" s="286" t="s">
        <v>180</v>
      </c>
      <c r="R79" s="317">
        <v>150</v>
      </c>
      <c r="S79" s="224"/>
    </row>
    <row r="80" spans="1:19" s="234" customFormat="1" ht="15.75" customHeight="1">
      <c r="A80" s="281"/>
      <c r="B80" s="286"/>
      <c r="C80" s="215"/>
      <c r="D80" s="223"/>
      <c r="E80" s="286"/>
      <c r="F80" s="215"/>
      <c r="G80" s="332"/>
      <c r="H80" s="292" t="s">
        <v>181</v>
      </c>
      <c r="I80" s="215">
        <v>20</v>
      </c>
      <c r="J80" s="223"/>
      <c r="K80" s="214"/>
      <c r="L80" s="215"/>
      <c r="M80" s="332"/>
      <c r="N80" s="225"/>
      <c r="O80" s="215"/>
      <c r="P80" s="333"/>
      <c r="Q80" s="286" t="s">
        <v>455</v>
      </c>
      <c r="R80" s="317">
        <v>110</v>
      </c>
      <c r="S80" s="224"/>
    </row>
    <row r="81" spans="1:19" s="234" customFormat="1" ht="15.75" customHeight="1">
      <c r="A81" s="281"/>
      <c r="B81" s="286" t="s">
        <v>182</v>
      </c>
      <c r="C81" s="215">
        <v>10</v>
      </c>
      <c r="D81" s="223"/>
      <c r="E81" s="286"/>
      <c r="F81" s="215"/>
      <c r="G81" s="332"/>
      <c r="H81" s="292"/>
      <c r="I81" s="215"/>
      <c r="J81" s="333"/>
      <c r="K81" s="214"/>
      <c r="L81" s="215"/>
      <c r="M81" s="332"/>
      <c r="N81" s="225"/>
      <c r="O81" s="215"/>
      <c r="P81" s="333"/>
      <c r="Q81" s="286" t="s">
        <v>183</v>
      </c>
      <c r="R81" s="317">
        <v>310</v>
      </c>
      <c r="S81" s="224"/>
    </row>
    <row r="82" spans="1:19" s="234" customFormat="1" ht="15.75" customHeight="1">
      <c r="A82" s="342"/>
      <c r="B82" s="309"/>
      <c r="C82" s="305"/>
      <c r="D82" s="337"/>
      <c r="E82" s="308"/>
      <c r="F82" s="305"/>
      <c r="G82" s="336"/>
      <c r="H82" s="309"/>
      <c r="I82" s="305"/>
      <c r="J82" s="337"/>
      <c r="K82" s="308"/>
      <c r="L82" s="305"/>
      <c r="M82" s="336"/>
      <c r="N82" s="309"/>
      <c r="O82" s="305"/>
      <c r="P82" s="337"/>
      <c r="Q82" s="307"/>
      <c r="R82" s="343"/>
      <c r="S82" s="294"/>
    </row>
    <row r="83" spans="1:19" s="295" customFormat="1" ht="15.75" customHeight="1" thickBot="1">
      <c r="A83" s="236">
        <f>R83+C83+F83+I83+L83+O83</f>
        <v>1680</v>
      </c>
      <c r="B83" s="237" t="s">
        <v>134</v>
      </c>
      <c r="C83" s="238">
        <f>SUM(C77:C82)</f>
        <v>70</v>
      </c>
      <c r="D83" s="239">
        <f>SUM(D77:D82)</f>
        <v>0</v>
      </c>
      <c r="E83" s="240"/>
      <c r="F83" s="238">
        <f>SUM(F77:F82)</f>
        <v>0</v>
      </c>
      <c r="G83" s="241">
        <f>SUM(G77:G82)</f>
        <v>0</v>
      </c>
      <c r="H83" s="237" t="s">
        <v>134</v>
      </c>
      <c r="I83" s="238">
        <f>SUM(I77:I82)</f>
        <v>20</v>
      </c>
      <c r="J83" s="239">
        <f>SUM(J77:J82)</f>
        <v>0</v>
      </c>
      <c r="K83" s="240"/>
      <c r="L83" s="238">
        <f>SUM(L77:L82)</f>
        <v>0</v>
      </c>
      <c r="M83" s="241">
        <f>SUM(M77:M82)</f>
        <v>0</v>
      </c>
      <c r="N83" s="237" t="s">
        <v>134</v>
      </c>
      <c r="O83" s="238">
        <f>SUM(O77:O82)</f>
        <v>20</v>
      </c>
      <c r="P83" s="239">
        <f>SUM(P77:P82)</f>
        <v>0</v>
      </c>
      <c r="Q83" s="240" t="s">
        <v>134</v>
      </c>
      <c r="R83" s="238">
        <f>SUM(R77:R82)</f>
        <v>1570</v>
      </c>
      <c r="S83" s="241">
        <f>SUM(S77:S82)</f>
        <v>0</v>
      </c>
    </row>
    <row r="84" spans="1:19" s="347" customFormat="1" ht="14.25" thickBot="1">
      <c r="A84" s="344" t="s">
        <v>184</v>
      </c>
      <c r="B84" s="345"/>
      <c r="C84" s="346"/>
      <c r="D84" s="346"/>
      <c r="E84" s="345"/>
      <c r="F84" s="346"/>
      <c r="G84" s="346"/>
      <c r="H84" s="345"/>
      <c r="I84" s="346"/>
      <c r="J84" s="346"/>
      <c r="K84" s="345"/>
      <c r="L84" s="346"/>
      <c r="M84" s="346"/>
      <c r="N84" s="345"/>
      <c r="O84" s="346"/>
      <c r="P84" s="346"/>
      <c r="Q84" s="345"/>
      <c r="R84" s="346"/>
      <c r="S84" s="346"/>
    </row>
    <row r="85" spans="1:19" s="353" customFormat="1" ht="16.5" customHeight="1" thickBot="1">
      <c r="A85" s="348">
        <f>R85+C85+F85+I85+L85+O85</f>
        <v>34290</v>
      </c>
      <c r="B85" s="349" t="s">
        <v>185</v>
      </c>
      <c r="C85" s="350">
        <f>C83+C76+C69+C56+C61</f>
        <v>3080</v>
      </c>
      <c r="D85" s="351">
        <f>D83+D76+D69+D56+D61</f>
        <v>0</v>
      </c>
      <c r="E85" s="349" t="s">
        <v>185</v>
      </c>
      <c r="F85" s="350">
        <f>F83+F76+F69+F56+F61</f>
        <v>410</v>
      </c>
      <c r="G85" s="351">
        <f>G83+G76+G69+G56+G61</f>
        <v>0</v>
      </c>
      <c r="H85" s="349" t="s">
        <v>185</v>
      </c>
      <c r="I85" s="350">
        <f>I83+I76+I69+I56+I61</f>
        <v>4070</v>
      </c>
      <c r="J85" s="351">
        <f>J83+J76+J69+J56+J61</f>
        <v>0</v>
      </c>
      <c r="K85" s="352" t="s">
        <v>185</v>
      </c>
      <c r="L85" s="350">
        <f>L83+L76+L69+L56+L61</f>
        <v>170</v>
      </c>
      <c r="M85" s="351">
        <f>M83+M76+M69+M56+M61</f>
        <v>0</v>
      </c>
      <c r="N85" s="349" t="s">
        <v>185</v>
      </c>
      <c r="O85" s="350">
        <f>O83+O76+O69+O56+O61</f>
        <v>870</v>
      </c>
      <c r="P85" s="351">
        <f>P83+P76+P69+P56+P61</f>
        <v>0</v>
      </c>
      <c r="Q85" s="349" t="s">
        <v>185</v>
      </c>
      <c r="R85" s="350">
        <f>R83+R76+R69+R56+R61</f>
        <v>25690</v>
      </c>
      <c r="S85" s="351">
        <f>S83+S76+S69+S56+S61</f>
        <v>0</v>
      </c>
    </row>
    <row r="86" spans="1:19" ht="15.75" customHeight="1">
      <c r="A86" s="354" t="s">
        <v>135</v>
      </c>
      <c r="B86" s="355"/>
      <c r="C86" s="356"/>
      <c r="D86" s="357"/>
      <c r="E86" s="355"/>
      <c r="F86" s="356"/>
      <c r="G86" s="357"/>
      <c r="H86" s="355"/>
      <c r="I86" s="356"/>
      <c r="J86" s="357"/>
      <c r="K86" s="355"/>
      <c r="L86" s="356"/>
      <c r="M86" s="357"/>
      <c r="N86" s="355"/>
      <c r="O86" s="245" t="s">
        <v>136</v>
      </c>
      <c r="P86" s="245"/>
      <c r="Q86" s="245"/>
      <c r="R86" s="245"/>
      <c r="S86" s="245"/>
    </row>
    <row r="87" spans="1:19" ht="15.75" customHeight="1">
      <c r="A87" s="246" t="s">
        <v>186</v>
      </c>
      <c r="B87" s="246"/>
      <c r="C87" s="246"/>
      <c r="D87" s="246"/>
      <c r="E87" s="246"/>
      <c r="F87" s="246"/>
      <c r="G87" s="246"/>
      <c r="H87" s="246"/>
      <c r="I87" s="246"/>
      <c r="J87" s="246"/>
      <c r="K87" s="246"/>
      <c r="L87" s="246"/>
      <c r="M87" s="246"/>
      <c r="N87" s="246"/>
      <c r="O87" s="246"/>
      <c r="P87" s="246"/>
      <c r="Q87" s="246"/>
      <c r="R87" s="246"/>
      <c r="S87" s="246"/>
    </row>
    <row r="88" spans="1:19" ht="15" customHeight="1">
      <c r="A88" s="247" t="s">
        <v>43</v>
      </c>
      <c r="B88" s="248"/>
      <c r="C88" s="249" t="s">
        <v>44</v>
      </c>
      <c r="D88" s="248"/>
      <c r="E88" s="249" t="s">
        <v>45</v>
      </c>
      <c r="F88" s="250"/>
      <c r="G88" s="184" t="s">
        <v>46</v>
      </c>
      <c r="H88" s="249" t="s">
        <v>47</v>
      </c>
      <c r="I88" s="251"/>
      <c r="J88" s="248"/>
      <c r="K88" s="252" t="s">
        <v>9</v>
      </c>
      <c r="L88" s="252"/>
      <c r="M88" s="250"/>
      <c r="N88" s="253" t="s">
        <v>48</v>
      </c>
      <c r="O88" s="254"/>
      <c r="P88" s="185"/>
      <c r="Q88" s="255" t="str">
        <f>Q2</f>
        <v>愛媛県 令和6年04月</v>
      </c>
      <c r="R88" s="255"/>
      <c r="S88" s="255"/>
    </row>
    <row r="89" spans="1:19" s="193" customFormat="1" ht="22.5" customHeight="1">
      <c r="A89" s="256">
        <f>A3</f>
      </c>
      <c r="B89" s="248"/>
      <c r="C89" s="257">
        <f>S131+D131+G131+J131+M131+P131</f>
        <v>0</v>
      </c>
      <c r="D89" s="258"/>
      <c r="E89" s="257">
        <f>C3+C45+C89+C135+C169+C205</f>
        <v>0</v>
      </c>
      <c r="F89" s="259"/>
      <c r="G89" s="189">
        <f>G3</f>
        <v>0</v>
      </c>
      <c r="H89" s="260">
        <f>H3</f>
        <v>0</v>
      </c>
      <c r="I89" s="251"/>
      <c r="J89" s="248"/>
      <c r="K89" s="260">
        <f>K3</f>
        <v>0</v>
      </c>
      <c r="L89" s="261"/>
      <c r="M89" s="262"/>
      <c r="N89" s="263">
        <f>N3</f>
        <v>0</v>
      </c>
      <c r="O89" s="264"/>
      <c r="P89" s="185"/>
      <c r="Q89" s="185" t="s">
        <v>187</v>
      </c>
      <c r="R89" s="185"/>
      <c r="S89" s="185"/>
    </row>
    <row r="90" ht="3" customHeight="1" thickBot="1"/>
    <row r="91" spans="1:19" s="203" customFormat="1" ht="15.75" customHeight="1">
      <c r="A91" s="199" t="s">
        <v>50</v>
      </c>
      <c r="B91" s="265" t="s">
        <v>51</v>
      </c>
      <c r="C91" s="266"/>
      <c r="D91" s="267"/>
      <c r="E91" s="201" t="s">
        <v>52</v>
      </c>
      <c r="F91" s="200"/>
      <c r="G91" s="202"/>
      <c r="H91" s="265" t="s">
        <v>53</v>
      </c>
      <c r="I91" s="266"/>
      <c r="J91" s="267"/>
      <c r="K91" s="201" t="s">
        <v>54</v>
      </c>
      <c r="L91" s="200"/>
      <c r="M91" s="202"/>
      <c r="N91" s="265" t="s">
        <v>55</v>
      </c>
      <c r="O91" s="266"/>
      <c r="P91" s="267"/>
      <c r="Q91" s="265" t="s">
        <v>56</v>
      </c>
      <c r="R91" s="266"/>
      <c r="S91" s="267"/>
    </row>
    <row r="92" spans="1:19" s="212" customFormat="1" ht="12" customHeight="1" thickBot="1">
      <c r="A92" s="268"/>
      <c r="B92" s="269" t="s">
        <v>57</v>
      </c>
      <c r="C92" s="270" t="s">
        <v>58</v>
      </c>
      <c r="D92" s="271" t="s">
        <v>59</v>
      </c>
      <c r="E92" s="272" t="s">
        <v>57</v>
      </c>
      <c r="F92" s="270" t="s">
        <v>58</v>
      </c>
      <c r="G92" s="273" t="s">
        <v>59</v>
      </c>
      <c r="H92" s="269" t="s">
        <v>57</v>
      </c>
      <c r="I92" s="270" t="s">
        <v>58</v>
      </c>
      <c r="J92" s="271" t="s">
        <v>59</v>
      </c>
      <c r="K92" s="272" t="s">
        <v>57</v>
      </c>
      <c r="L92" s="270" t="s">
        <v>58</v>
      </c>
      <c r="M92" s="274" t="s">
        <v>59</v>
      </c>
      <c r="N92" s="269" t="s">
        <v>57</v>
      </c>
      <c r="O92" s="270" t="s">
        <v>58</v>
      </c>
      <c r="P92" s="275" t="s">
        <v>59</v>
      </c>
      <c r="Q92" s="272" t="s">
        <v>57</v>
      </c>
      <c r="R92" s="270" t="s">
        <v>58</v>
      </c>
      <c r="S92" s="273" t="s">
        <v>59</v>
      </c>
    </row>
    <row r="93" spans="1:19" s="234" customFormat="1" ht="15.75" customHeight="1">
      <c r="A93" s="276" t="s">
        <v>579</v>
      </c>
      <c r="B93" s="279" t="s">
        <v>188</v>
      </c>
      <c r="C93" s="219">
        <v>40</v>
      </c>
      <c r="D93" s="216"/>
      <c r="E93" s="280" t="s">
        <v>189</v>
      </c>
      <c r="F93" s="219">
        <v>20</v>
      </c>
      <c r="G93" s="217"/>
      <c r="H93" s="279"/>
      <c r="I93" s="219"/>
      <c r="J93" s="325"/>
      <c r="K93" s="280" t="s">
        <v>188</v>
      </c>
      <c r="L93" s="219">
        <v>10</v>
      </c>
      <c r="M93" s="217"/>
      <c r="N93" s="279" t="s">
        <v>188</v>
      </c>
      <c r="O93" s="219">
        <v>20</v>
      </c>
      <c r="P93" s="216"/>
      <c r="Q93" s="280" t="s">
        <v>190</v>
      </c>
      <c r="R93" s="219">
        <v>840</v>
      </c>
      <c r="S93" s="217"/>
    </row>
    <row r="94" spans="1:19" s="234" customFormat="1" ht="15.75" customHeight="1">
      <c r="A94" s="281"/>
      <c r="B94" s="286" t="s">
        <v>191</v>
      </c>
      <c r="C94" s="215">
        <v>60</v>
      </c>
      <c r="D94" s="318"/>
      <c r="E94" s="286" t="s">
        <v>192</v>
      </c>
      <c r="F94" s="215">
        <v>30</v>
      </c>
      <c r="G94" s="224"/>
      <c r="H94" s="292" t="s">
        <v>193</v>
      </c>
      <c r="I94" s="215">
        <v>230</v>
      </c>
      <c r="J94" s="223"/>
      <c r="K94" s="286" t="s">
        <v>191</v>
      </c>
      <c r="L94" s="215">
        <v>20</v>
      </c>
      <c r="M94" s="224"/>
      <c r="N94" s="292" t="s">
        <v>191</v>
      </c>
      <c r="O94" s="215">
        <v>40</v>
      </c>
      <c r="P94" s="223"/>
      <c r="Q94" s="286" t="s">
        <v>194</v>
      </c>
      <c r="R94" s="215">
        <v>1320</v>
      </c>
      <c r="S94" s="224"/>
    </row>
    <row r="95" spans="1:19" s="291" customFormat="1" ht="15.75" customHeight="1">
      <c r="A95" s="281"/>
      <c r="B95" s="286" t="s">
        <v>195</v>
      </c>
      <c r="C95" s="215">
        <v>10</v>
      </c>
      <c r="D95" s="318"/>
      <c r="E95" s="286"/>
      <c r="F95" s="215"/>
      <c r="G95" s="332"/>
      <c r="H95" s="292"/>
      <c r="I95" s="215"/>
      <c r="J95" s="333"/>
      <c r="K95" s="286"/>
      <c r="L95" s="215"/>
      <c r="M95" s="332"/>
      <c r="N95" s="292" t="s">
        <v>196</v>
      </c>
      <c r="O95" s="215">
        <v>10</v>
      </c>
      <c r="P95" s="318"/>
      <c r="Q95" s="286" t="s">
        <v>197</v>
      </c>
      <c r="R95" s="215">
        <v>320</v>
      </c>
      <c r="S95" s="224"/>
    </row>
    <row r="96" spans="1:19" s="234" customFormat="1" ht="15.75" customHeight="1">
      <c r="A96" s="342"/>
      <c r="B96" s="304" t="s">
        <v>198</v>
      </c>
      <c r="C96" s="305">
        <v>10</v>
      </c>
      <c r="D96" s="306"/>
      <c r="E96" s="307"/>
      <c r="F96" s="305"/>
      <c r="G96" s="336"/>
      <c r="H96" s="304"/>
      <c r="I96" s="305"/>
      <c r="J96" s="337"/>
      <c r="K96" s="307"/>
      <c r="L96" s="305"/>
      <c r="M96" s="336"/>
      <c r="N96" s="304" t="s">
        <v>199</v>
      </c>
      <c r="O96" s="305">
        <v>10</v>
      </c>
      <c r="P96" s="306"/>
      <c r="Q96" s="307" t="s">
        <v>200</v>
      </c>
      <c r="R96" s="305">
        <v>510</v>
      </c>
      <c r="S96" s="294"/>
    </row>
    <row r="97" spans="1:19" s="295" customFormat="1" ht="15.75" customHeight="1" thickBot="1">
      <c r="A97" s="236">
        <f>R97+C97+F97+I97+L97+O97</f>
        <v>3500</v>
      </c>
      <c r="B97" s="237" t="s">
        <v>134</v>
      </c>
      <c r="C97" s="238">
        <f>SUM(C93:C96)</f>
        <v>120</v>
      </c>
      <c r="D97" s="239">
        <f>SUM(D93:D96)</f>
        <v>0</v>
      </c>
      <c r="E97" s="240" t="s">
        <v>134</v>
      </c>
      <c r="F97" s="238">
        <f>SUM(F93:F96)</f>
        <v>50</v>
      </c>
      <c r="G97" s="241">
        <f>SUM(G93:G96)</f>
        <v>0</v>
      </c>
      <c r="H97" s="237" t="s">
        <v>134</v>
      </c>
      <c r="I97" s="238">
        <f>SUM(I93:I96)</f>
        <v>230</v>
      </c>
      <c r="J97" s="239">
        <f>SUM(J93:J96)</f>
        <v>0</v>
      </c>
      <c r="K97" s="240" t="s">
        <v>134</v>
      </c>
      <c r="L97" s="238">
        <f>SUM(L93:L96)</f>
        <v>30</v>
      </c>
      <c r="M97" s="241">
        <f>SUM(M93:M96)</f>
        <v>0</v>
      </c>
      <c r="N97" s="237" t="s">
        <v>134</v>
      </c>
      <c r="O97" s="238">
        <f>SUM(O93:O96)</f>
        <v>80</v>
      </c>
      <c r="P97" s="239">
        <f>SUM(P93:P96)</f>
        <v>0</v>
      </c>
      <c r="Q97" s="240" t="s">
        <v>134</v>
      </c>
      <c r="R97" s="238">
        <f>SUM(R93:R96)</f>
        <v>2990</v>
      </c>
      <c r="S97" s="241">
        <f>SUM(S93:S96)</f>
        <v>0</v>
      </c>
    </row>
    <row r="98" spans="1:19" s="291" customFormat="1" ht="15.75" customHeight="1">
      <c r="A98" s="358" t="s">
        <v>201</v>
      </c>
      <c r="B98" s="279" t="s">
        <v>202</v>
      </c>
      <c r="C98" s="219">
        <v>30</v>
      </c>
      <c r="D98" s="216"/>
      <c r="E98" s="280"/>
      <c r="F98" s="219"/>
      <c r="G98" s="324"/>
      <c r="H98" s="279"/>
      <c r="I98" s="219"/>
      <c r="J98" s="325"/>
      <c r="K98" s="280"/>
      <c r="L98" s="219"/>
      <c r="M98" s="324"/>
      <c r="N98" s="279" t="s">
        <v>203</v>
      </c>
      <c r="O98" s="219">
        <v>10</v>
      </c>
      <c r="P98" s="216"/>
      <c r="Q98" s="280" t="s">
        <v>204</v>
      </c>
      <c r="R98" s="219">
        <v>530</v>
      </c>
      <c r="S98" s="217"/>
    </row>
    <row r="99" spans="1:19" s="234" customFormat="1" ht="15.75" customHeight="1">
      <c r="A99" s="359"/>
      <c r="B99" s="286" t="s">
        <v>205</v>
      </c>
      <c r="C99" s="215">
        <v>1020</v>
      </c>
      <c r="D99" s="223"/>
      <c r="E99" s="286" t="s">
        <v>206</v>
      </c>
      <c r="F99" s="215">
        <v>90</v>
      </c>
      <c r="G99" s="224"/>
      <c r="H99" s="292" t="s">
        <v>206</v>
      </c>
      <c r="I99" s="215">
        <v>750</v>
      </c>
      <c r="J99" s="223"/>
      <c r="K99" s="286" t="s">
        <v>206</v>
      </c>
      <c r="L99" s="215">
        <v>70</v>
      </c>
      <c r="M99" s="224"/>
      <c r="N99" s="292" t="s">
        <v>207</v>
      </c>
      <c r="O99" s="215">
        <v>140</v>
      </c>
      <c r="P99" s="223"/>
      <c r="Q99" s="286" t="s">
        <v>206</v>
      </c>
      <c r="R99" s="215">
        <v>3210</v>
      </c>
      <c r="S99" s="224"/>
    </row>
    <row r="100" spans="1:19" s="234" customFormat="1" ht="15.75" customHeight="1">
      <c r="A100" s="359"/>
      <c r="B100" s="286"/>
      <c r="C100" s="215"/>
      <c r="D100" s="329"/>
      <c r="E100" s="286"/>
      <c r="F100" s="215"/>
      <c r="G100" s="328"/>
      <c r="H100" s="292"/>
      <c r="I100" s="215"/>
      <c r="J100" s="329"/>
      <c r="K100" s="286"/>
      <c r="L100" s="215"/>
      <c r="M100" s="332"/>
      <c r="N100" s="292"/>
      <c r="O100" s="215"/>
      <c r="P100" s="333"/>
      <c r="Q100" s="286" t="s">
        <v>208</v>
      </c>
      <c r="R100" s="215">
        <v>450</v>
      </c>
      <c r="S100" s="224"/>
    </row>
    <row r="101" spans="1:19" s="234" customFormat="1" ht="15.75" customHeight="1">
      <c r="A101" s="359"/>
      <c r="B101" s="286" t="s">
        <v>209</v>
      </c>
      <c r="C101" s="215">
        <v>20</v>
      </c>
      <c r="D101" s="223"/>
      <c r="E101" s="286"/>
      <c r="F101" s="215"/>
      <c r="G101" s="328"/>
      <c r="H101" s="292"/>
      <c r="I101" s="215"/>
      <c r="J101" s="329"/>
      <c r="K101" s="286"/>
      <c r="L101" s="215"/>
      <c r="M101" s="332"/>
      <c r="N101" s="292"/>
      <c r="O101" s="215"/>
      <c r="P101" s="333"/>
      <c r="Q101" s="286" t="s">
        <v>210</v>
      </c>
      <c r="R101" s="215">
        <v>1050</v>
      </c>
      <c r="S101" s="224"/>
    </row>
    <row r="102" spans="1:19" s="234" customFormat="1" ht="15.75" customHeight="1">
      <c r="A102" s="359"/>
      <c r="B102" s="286" t="s">
        <v>456</v>
      </c>
      <c r="C102" s="215">
        <v>50</v>
      </c>
      <c r="D102" s="223"/>
      <c r="E102" s="286"/>
      <c r="F102" s="215"/>
      <c r="G102" s="328"/>
      <c r="H102" s="292" t="s">
        <v>211</v>
      </c>
      <c r="I102" s="215">
        <v>150</v>
      </c>
      <c r="J102" s="223"/>
      <c r="K102" s="286"/>
      <c r="L102" s="215"/>
      <c r="M102" s="332"/>
      <c r="N102" s="292"/>
      <c r="O102" s="215"/>
      <c r="P102" s="223"/>
      <c r="Q102" s="286"/>
      <c r="R102" s="215"/>
      <c r="S102" s="224"/>
    </row>
    <row r="103" spans="1:19" s="291" customFormat="1" ht="15.75" customHeight="1">
      <c r="A103" s="359"/>
      <c r="B103" s="286" t="s">
        <v>212</v>
      </c>
      <c r="C103" s="360" t="s">
        <v>488</v>
      </c>
      <c r="D103" s="223"/>
      <c r="E103" s="286"/>
      <c r="F103" s="215"/>
      <c r="G103" s="328"/>
      <c r="H103" s="292"/>
      <c r="I103" s="215"/>
      <c r="J103" s="329"/>
      <c r="K103" s="286"/>
      <c r="L103" s="215"/>
      <c r="M103" s="332"/>
      <c r="N103" s="292"/>
      <c r="O103" s="228"/>
      <c r="P103" s="223"/>
      <c r="Q103" s="286" t="s">
        <v>213</v>
      </c>
      <c r="R103" s="215">
        <v>150</v>
      </c>
      <c r="S103" s="224"/>
    </row>
    <row r="104" spans="1:19" s="234" customFormat="1" ht="15.75" customHeight="1">
      <c r="A104" s="359"/>
      <c r="B104" s="286" t="s">
        <v>525</v>
      </c>
      <c r="C104" s="215">
        <v>40</v>
      </c>
      <c r="D104" s="223"/>
      <c r="E104" s="286" t="s">
        <v>525</v>
      </c>
      <c r="F104" s="215">
        <v>20</v>
      </c>
      <c r="G104" s="224"/>
      <c r="H104" s="292" t="s">
        <v>526</v>
      </c>
      <c r="I104" s="215">
        <v>170</v>
      </c>
      <c r="J104" s="223"/>
      <c r="K104" s="286" t="s">
        <v>527</v>
      </c>
      <c r="L104" s="215">
        <v>20</v>
      </c>
      <c r="M104" s="224"/>
      <c r="N104" s="292" t="s">
        <v>525</v>
      </c>
      <c r="O104" s="215">
        <v>50</v>
      </c>
      <c r="P104" s="223"/>
      <c r="Q104" s="286" t="s">
        <v>214</v>
      </c>
      <c r="R104" s="215">
        <v>920</v>
      </c>
      <c r="S104" s="224"/>
    </row>
    <row r="105" spans="1:19" s="234" customFormat="1" ht="15.75" customHeight="1">
      <c r="A105" s="359"/>
      <c r="B105" s="361" t="s">
        <v>215</v>
      </c>
      <c r="C105" s="215">
        <v>10</v>
      </c>
      <c r="D105" s="223"/>
      <c r="E105" s="286"/>
      <c r="F105" s="215"/>
      <c r="G105" s="332"/>
      <c r="H105" s="292"/>
      <c r="I105" s="215"/>
      <c r="J105" s="333"/>
      <c r="K105" s="286"/>
      <c r="L105" s="215"/>
      <c r="M105" s="332"/>
      <c r="N105" s="362" t="s">
        <v>215</v>
      </c>
      <c r="O105" s="363">
        <v>10</v>
      </c>
      <c r="P105" s="223"/>
      <c r="Q105" s="361" t="s">
        <v>216</v>
      </c>
      <c r="R105" s="215">
        <v>210</v>
      </c>
      <c r="S105" s="224"/>
    </row>
    <row r="106" spans="1:19" s="234" customFormat="1" ht="15.75" customHeight="1">
      <c r="A106" s="359"/>
      <c r="B106" s="286" t="s">
        <v>486</v>
      </c>
      <c r="C106" s="215">
        <v>10</v>
      </c>
      <c r="D106" s="223"/>
      <c r="E106" s="286"/>
      <c r="F106" s="215"/>
      <c r="G106" s="332"/>
      <c r="H106" s="292"/>
      <c r="I106" s="215"/>
      <c r="J106" s="333"/>
      <c r="K106" s="286"/>
      <c r="L106" s="215"/>
      <c r="M106" s="332"/>
      <c r="N106" s="286" t="s">
        <v>486</v>
      </c>
      <c r="O106" s="215">
        <v>10</v>
      </c>
      <c r="P106" s="223"/>
      <c r="Q106" s="286" t="s">
        <v>217</v>
      </c>
      <c r="R106" s="215">
        <v>340</v>
      </c>
      <c r="S106" s="224"/>
    </row>
    <row r="107" spans="1:19" s="198" customFormat="1" ht="15.75" customHeight="1">
      <c r="A107" s="364"/>
      <c r="B107" s="365" t="s">
        <v>487</v>
      </c>
      <c r="C107" s="366">
        <v>10</v>
      </c>
      <c r="D107" s="367"/>
      <c r="E107" s="365"/>
      <c r="F107" s="366"/>
      <c r="G107" s="368"/>
      <c r="H107" s="369"/>
      <c r="I107" s="366"/>
      <c r="J107" s="370"/>
      <c r="K107" s="365"/>
      <c r="L107" s="366"/>
      <c r="M107" s="368"/>
      <c r="N107" s="365"/>
      <c r="O107" s="371"/>
      <c r="P107" s="367"/>
      <c r="Q107" s="365" t="s">
        <v>218</v>
      </c>
      <c r="R107" s="305">
        <v>100</v>
      </c>
      <c r="S107" s="294"/>
    </row>
    <row r="108" spans="1:19" s="302" customFormat="1" ht="15.75" customHeight="1" thickBot="1">
      <c r="A108" s="236">
        <f>R108+C108+F108+I108+L108+O108</f>
        <v>9640</v>
      </c>
      <c r="B108" s="237" t="s">
        <v>134</v>
      </c>
      <c r="C108" s="238">
        <f>SUM(C98:C107)</f>
        <v>1190</v>
      </c>
      <c r="D108" s="239">
        <f>SUM(D98:D107)</f>
        <v>0</v>
      </c>
      <c r="E108" s="240" t="s">
        <v>134</v>
      </c>
      <c r="F108" s="238">
        <f>SUM(F98:F107)</f>
        <v>110</v>
      </c>
      <c r="G108" s="241">
        <f>SUM(G98:G107)</f>
        <v>0</v>
      </c>
      <c r="H108" s="237" t="s">
        <v>134</v>
      </c>
      <c r="I108" s="238">
        <f>SUM(I98:I107)</f>
        <v>1070</v>
      </c>
      <c r="J108" s="239">
        <f>SUM(J98:J107)</f>
        <v>0</v>
      </c>
      <c r="K108" s="240" t="s">
        <v>134</v>
      </c>
      <c r="L108" s="238">
        <f>SUM(L98:L107)</f>
        <v>90</v>
      </c>
      <c r="M108" s="241">
        <f>SUM(M98:M107)</f>
        <v>0</v>
      </c>
      <c r="N108" s="237" t="s">
        <v>134</v>
      </c>
      <c r="O108" s="238">
        <f>SUM(O98:O107)</f>
        <v>220</v>
      </c>
      <c r="P108" s="239">
        <f>SUM(P98:P107)</f>
        <v>0</v>
      </c>
      <c r="Q108" s="240" t="s">
        <v>134</v>
      </c>
      <c r="R108" s="238">
        <f>SUM(R98:R107)</f>
        <v>6960</v>
      </c>
      <c r="S108" s="241">
        <f>SUM(S98:S107)</f>
        <v>0</v>
      </c>
    </row>
    <row r="109" spans="1:19" s="234" customFormat="1" ht="15.75" customHeight="1">
      <c r="A109" s="372" t="s">
        <v>219</v>
      </c>
      <c r="B109" s="279" t="s">
        <v>477</v>
      </c>
      <c r="C109" s="219">
        <v>240</v>
      </c>
      <c r="D109" s="216"/>
      <c r="E109" s="280" t="s">
        <v>477</v>
      </c>
      <c r="F109" s="219">
        <v>80</v>
      </c>
      <c r="G109" s="217"/>
      <c r="H109" s="279" t="s">
        <v>220</v>
      </c>
      <c r="I109" s="219">
        <v>1050</v>
      </c>
      <c r="J109" s="216"/>
      <c r="K109" s="373" t="s">
        <v>221</v>
      </c>
      <c r="L109" s="219">
        <v>50</v>
      </c>
      <c r="M109" s="217"/>
      <c r="N109" s="279" t="s">
        <v>224</v>
      </c>
      <c r="O109" s="219">
        <v>110</v>
      </c>
      <c r="P109" s="216"/>
      <c r="Q109" s="373" t="s">
        <v>222</v>
      </c>
      <c r="R109" s="219">
        <v>2230</v>
      </c>
      <c r="S109" s="217"/>
    </row>
    <row r="110" spans="1:19" s="291" customFormat="1" ht="15.75" customHeight="1">
      <c r="A110" s="374"/>
      <c r="B110" s="286" t="s">
        <v>223</v>
      </c>
      <c r="C110" s="215">
        <v>170</v>
      </c>
      <c r="D110" s="223"/>
      <c r="E110" s="286" t="s">
        <v>223</v>
      </c>
      <c r="F110" s="215">
        <v>60</v>
      </c>
      <c r="G110" s="227"/>
      <c r="H110" s="292"/>
      <c r="I110" s="215"/>
      <c r="J110" s="329"/>
      <c r="K110" s="361"/>
      <c r="L110" s="215"/>
      <c r="M110" s="332"/>
      <c r="N110" s="375" t="s">
        <v>223</v>
      </c>
      <c r="O110" s="215">
        <v>50</v>
      </c>
      <c r="P110" s="223"/>
      <c r="Q110" s="361" t="s">
        <v>225</v>
      </c>
      <c r="R110" s="215">
        <v>1840</v>
      </c>
      <c r="S110" s="224"/>
    </row>
    <row r="111" spans="1:19" s="291" customFormat="1" ht="15.75" customHeight="1">
      <c r="A111" s="374"/>
      <c r="B111" s="286" t="s">
        <v>478</v>
      </c>
      <c r="C111" s="215">
        <v>20</v>
      </c>
      <c r="D111" s="223"/>
      <c r="E111" s="286"/>
      <c r="F111" s="215"/>
      <c r="G111" s="328"/>
      <c r="H111" s="292"/>
      <c r="I111" s="215"/>
      <c r="J111" s="329"/>
      <c r="K111" s="286"/>
      <c r="L111" s="215"/>
      <c r="M111" s="332"/>
      <c r="N111" s="375" t="s">
        <v>479</v>
      </c>
      <c r="O111" s="215">
        <v>70</v>
      </c>
      <c r="P111" s="223"/>
      <c r="Q111" s="361" t="s">
        <v>481</v>
      </c>
      <c r="R111" s="215">
        <v>230</v>
      </c>
      <c r="S111" s="224"/>
    </row>
    <row r="112" spans="1:19" s="234" customFormat="1" ht="15.75" customHeight="1">
      <c r="A112" s="376"/>
      <c r="B112" s="304" t="s">
        <v>479</v>
      </c>
      <c r="C112" s="305">
        <v>80</v>
      </c>
      <c r="D112" s="306"/>
      <c r="E112" s="307" t="s">
        <v>226</v>
      </c>
      <c r="F112" s="305">
        <v>170</v>
      </c>
      <c r="G112" s="294"/>
      <c r="H112" s="304" t="s">
        <v>227</v>
      </c>
      <c r="I112" s="305">
        <v>150</v>
      </c>
      <c r="J112" s="306"/>
      <c r="K112" s="307"/>
      <c r="L112" s="305"/>
      <c r="M112" s="336"/>
      <c r="N112" s="304"/>
      <c r="O112" s="305"/>
      <c r="P112" s="337"/>
      <c r="Q112" s="307" t="s">
        <v>482</v>
      </c>
      <c r="R112" s="305">
        <v>1830</v>
      </c>
      <c r="S112" s="294"/>
    </row>
    <row r="113" spans="1:19" s="295" customFormat="1" ht="15.75" customHeight="1" thickBot="1">
      <c r="A113" s="236">
        <f>R113+C113+F113+I113+L113+O113</f>
        <v>8430</v>
      </c>
      <c r="B113" s="237" t="s">
        <v>134</v>
      </c>
      <c r="C113" s="238">
        <f>SUM(C109:C112)</f>
        <v>510</v>
      </c>
      <c r="D113" s="239">
        <f>SUM(D109:D112)</f>
        <v>0</v>
      </c>
      <c r="E113" s="240" t="s">
        <v>134</v>
      </c>
      <c r="F113" s="238">
        <f>SUM(F109:F112)</f>
        <v>310</v>
      </c>
      <c r="G113" s="241">
        <f>SUM(G109:G112)</f>
        <v>0</v>
      </c>
      <c r="H113" s="237" t="s">
        <v>134</v>
      </c>
      <c r="I113" s="238">
        <f>SUM(I109:I112)</f>
        <v>1200</v>
      </c>
      <c r="J113" s="239">
        <f>SUM(J109:J112)</f>
        <v>0</v>
      </c>
      <c r="K113" s="240" t="s">
        <v>134</v>
      </c>
      <c r="L113" s="238">
        <f>SUM(L109:L112)</f>
        <v>50</v>
      </c>
      <c r="M113" s="241">
        <f>SUM(M109:M112)</f>
        <v>0</v>
      </c>
      <c r="N113" s="237" t="s">
        <v>134</v>
      </c>
      <c r="O113" s="238">
        <f>SUM(O109:O112)</f>
        <v>230</v>
      </c>
      <c r="P113" s="239">
        <f>SUM(P109:P112)</f>
        <v>0</v>
      </c>
      <c r="Q113" s="240" t="s">
        <v>134</v>
      </c>
      <c r="R113" s="238">
        <f>SUM(R109:R112)</f>
        <v>6130</v>
      </c>
      <c r="S113" s="241">
        <f>SUM(S109:S112)</f>
        <v>0</v>
      </c>
    </row>
    <row r="114" spans="1:19" s="234" customFormat="1" ht="15.75" customHeight="1">
      <c r="A114" s="276" t="s">
        <v>580</v>
      </c>
      <c r="B114" s="279" t="s">
        <v>229</v>
      </c>
      <c r="C114" s="219">
        <v>20</v>
      </c>
      <c r="D114" s="216"/>
      <c r="E114" s="280" t="s">
        <v>229</v>
      </c>
      <c r="F114" s="219">
        <v>20</v>
      </c>
      <c r="G114" s="217"/>
      <c r="H114" s="279"/>
      <c r="I114" s="219"/>
      <c r="J114" s="325"/>
      <c r="K114" s="280" t="s">
        <v>229</v>
      </c>
      <c r="L114" s="219">
        <v>10</v>
      </c>
      <c r="M114" s="217"/>
      <c r="N114" s="279" t="s">
        <v>229</v>
      </c>
      <c r="O114" s="219">
        <v>20</v>
      </c>
      <c r="P114" s="216"/>
      <c r="Q114" s="280" t="s">
        <v>228</v>
      </c>
      <c r="R114" s="219">
        <v>680</v>
      </c>
      <c r="S114" s="217"/>
    </row>
    <row r="115" spans="1:19" s="234" customFormat="1" ht="15.75" customHeight="1">
      <c r="A115" s="281"/>
      <c r="B115" s="286" t="s">
        <v>230</v>
      </c>
      <c r="C115" s="215">
        <v>10</v>
      </c>
      <c r="D115" s="223"/>
      <c r="E115" s="286"/>
      <c r="F115" s="215"/>
      <c r="G115" s="224"/>
      <c r="H115" s="292"/>
      <c r="I115" s="215"/>
      <c r="J115" s="333"/>
      <c r="K115" s="286"/>
      <c r="L115" s="215"/>
      <c r="M115" s="332"/>
      <c r="N115" s="292" t="s">
        <v>230</v>
      </c>
      <c r="O115" s="215">
        <v>10</v>
      </c>
      <c r="P115" s="223"/>
      <c r="Q115" s="286" t="s">
        <v>231</v>
      </c>
      <c r="R115" s="215">
        <v>320</v>
      </c>
      <c r="S115" s="224"/>
    </row>
    <row r="116" spans="1:19" s="234" customFormat="1" ht="15.75" customHeight="1">
      <c r="A116" s="281"/>
      <c r="B116" s="286" t="s">
        <v>457</v>
      </c>
      <c r="C116" s="215">
        <v>20</v>
      </c>
      <c r="D116" s="223"/>
      <c r="E116" s="286"/>
      <c r="F116" s="215"/>
      <c r="G116" s="332"/>
      <c r="H116" s="292"/>
      <c r="I116" s="215"/>
      <c r="J116" s="333"/>
      <c r="K116" s="286"/>
      <c r="L116" s="215"/>
      <c r="M116" s="332"/>
      <c r="N116" s="292" t="s">
        <v>458</v>
      </c>
      <c r="O116" s="215">
        <v>10</v>
      </c>
      <c r="P116" s="223"/>
      <c r="Q116" s="286" t="s">
        <v>232</v>
      </c>
      <c r="R116" s="215">
        <v>360</v>
      </c>
      <c r="S116" s="224"/>
    </row>
    <row r="117" spans="1:19" s="234" customFormat="1" ht="15.75" customHeight="1">
      <c r="A117" s="342"/>
      <c r="B117" s="304" t="s">
        <v>233</v>
      </c>
      <c r="C117" s="305">
        <v>20</v>
      </c>
      <c r="D117" s="306"/>
      <c r="E117" s="307"/>
      <c r="F117" s="305"/>
      <c r="G117" s="336"/>
      <c r="H117" s="304"/>
      <c r="I117" s="305"/>
      <c r="J117" s="337"/>
      <c r="K117" s="307"/>
      <c r="L117" s="305"/>
      <c r="M117" s="336"/>
      <c r="N117" s="304" t="s">
        <v>233</v>
      </c>
      <c r="O117" s="305">
        <v>10</v>
      </c>
      <c r="P117" s="306"/>
      <c r="Q117" s="307" t="s">
        <v>444</v>
      </c>
      <c r="R117" s="305">
        <v>520</v>
      </c>
      <c r="S117" s="294"/>
    </row>
    <row r="118" spans="1:19" s="339" customFormat="1" ht="15.75" customHeight="1" thickBot="1">
      <c r="A118" s="236">
        <f>R118+C118+F118+I118+L118+O118</f>
        <v>2030</v>
      </c>
      <c r="B118" s="237" t="s">
        <v>134</v>
      </c>
      <c r="C118" s="238">
        <f>SUM(C114:C117)</f>
        <v>70</v>
      </c>
      <c r="D118" s="239">
        <f>SUM(D114:D117)</f>
        <v>0</v>
      </c>
      <c r="E118" s="240"/>
      <c r="F118" s="238">
        <f>SUM(F114:F117)</f>
        <v>20</v>
      </c>
      <c r="G118" s="241">
        <f>SUM(G114:G117)</f>
        <v>0</v>
      </c>
      <c r="H118" s="237"/>
      <c r="I118" s="238">
        <f>SUM(I114:I117)</f>
        <v>0</v>
      </c>
      <c r="J118" s="239">
        <f>SUM(J114:J117)</f>
        <v>0</v>
      </c>
      <c r="K118" s="240" t="s">
        <v>134</v>
      </c>
      <c r="L118" s="238">
        <f>SUM(L114:L117)</f>
        <v>10</v>
      </c>
      <c r="M118" s="241">
        <f>SUM(M114:M117)</f>
        <v>0</v>
      </c>
      <c r="N118" s="237" t="s">
        <v>134</v>
      </c>
      <c r="O118" s="238">
        <f>SUM(O114:O117)</f>
        <v>50</v>
      </c>
      <c r="P118" s="239">
        <f>SUM(P114:P117)</f>
        <v>0</v>
      </c>
      <c r="Q118" s="240" t="s">
        <v>134</v>
      </c>
      <c r="R118" s="238">
        <f>SUM(R114:R117)</f>
        <v>1880</v>
      </c>
      <c r="S118" s="241">
        <f>SUM(S114:S117)</f>
        <v>0</v>
      </c>
    </row>
    <row r="119" spans="1:19" s="234" customFormat="1" ht="15.75" customHeight="1">
      <c r="A119" s="377" t="s">
        <v>234</v>
      </c>
      <c r="B119" s="279" t="s">
        <v>235</v>
      </c>
      <c r="C119" s="219">
        <v>140</v>
      </c>
      <c r="D119" s="216"/>
      <c r="E119" s="280" t="s">
        <v>236</v>
      </c>
      <c r="F119" s="219">
        <v>50</v>
      </c>
      <c r="G119" s="217"/>
      <c r="H119" s="279" t="s">
        <v>445</v>
      </c>
      <c r="I119" s="219">
        <v>200</v>
      </c>
      <c r="J119" s="216"/>
      <c r="K119" s="280" t="s">
        <v>236</v>
      </c>
      <c r="L119" s="219">
        <v>20</v>
      </c>
      <c r="M119" s="217"/>
      <c r="N119" s="279" t="s">
        <v>236</v>
      </c>
      <c r="O119" s="219">
        <v>30</v>
      </c>
      <c r="P119" s="216"/>
      <c r="Q119" s="280" t="s">
        <v>551</v>
      </c>
      <c r="R119" s="219">
        <v>1370</v>
      </c>
      <c r="S119" s="217"/>
    </row>
    <row r="120" spans="1:19" s="234" customFormat="1" ht="15" customHeight="1">
      <c r="A120" s="378" t="s">
        <v>237</v>
      </c>
      <c r="B120" s="286" t="s">
        <v>454</v>
      </c>
      <c r="C120" s="215">
        <v>220</v>
      </c>
      <c r="D120" s="223"/>
      <c r="E120" s="286"/>
      <c r="F120" s="215"/>
      <c r="G120" s="332"/>
      <c r="H120" s="292" t="s">
        <v>238</v>
      </c>
      <c r="I120" s="215">
        <v>600</v>
      </c>
      <c r="J120" s="223"/>
      <c r="K120" s="286" t="s">
        <v>528</v>
      </c>
      <c r="L120" s="215">
        <v>20</v>
      </c>
      <c r="M120" s="227"/>
      <c r="N120" s="292" t="s">
        <v>452</v>
      </c>
      <c r="O120" s="215">
        <v>70</v>
      </c>
      <c r="P120" s="223"/>
      <c r="Q120" s="286" t="s">
        <v>558</v>
      </c>
      <c r="R120" s="215">
        <v>3210</v>
      </c>
      <c r="S120" s="224"/>
    </row>
    <row r="121" spans="1:19" s="234" customFormat="1" ht="15" customHeight="1">
      <c r="A121" s="378"/>
      <c r="B121" s="361" t="s">
        <v>453</v>
      </c>
      <c r="C121" s="215">
        <v>30</v>
      </c>
      <c r="D121" s="223"/>
      <c r="E121" s="286"/>
      <c r="F121" s="215"/>
      <c r="G121" s="332"/>
      <c r="H121" s="292"/>
      <c r="I121" s="215"/>
      <c r="J121" s="329"/>
      <c r="K121" s="286"/>
      <c r="L121" s="215"/>
      <c r="M121" s="328"/>
      <c r="N121" s="375" t="s">
        <v>453</v>
      </c>
      <c r="O121" s="215">
        <v>20</v>
      </c>
      <c r="P121" s="223"/>
      <c r="Q121" s="361"/>
      <c r="R121" s="215"/>
      <c r="S121" s="224"/>
    </row>
    <row r="122" spans="1:19" s="234" customFormat="1" ht="15" customHeight="1">
      <c r="A122" s="378" t="s">
        <v>239</v>
      </c>
      <c r="B122" s="286" t="s">
        <v>496</v>
      </c>
      <c r="C122" s="215">
        <v>100</v>
      </c>
      <c r="D122" s="223"/>
      <c r="E122" s="286"/>
      <c r="F122" s="215"/>
      <c r="G122" s="332"/>
      <c r="H122" s="292"/>
      <c r="I122" s="215"/>
      <c r="J122" s="329"/>
      <c r="K122" s="286"/>
      <c r="L122" s="215"/>
      <c r="M122" s="328"/>
      <c r="N122" s="292" t="s">
        <v>498</v>
      </c>
      <c r="O122" s="215">
        <v>10</v>
      </c>
      <c r="P122" s="223"/>
      <c r="Q122" s="286" t="s">
        <v>497</v>
      </c>
      <c r="R122" s="215">
        <v>630</v>
      </c>
      <c r="S122" s="224"/>
    </row>
    <row r="123" spans="1:19" s="234" customFormat="1" ht="15" customHeight="1">
      <c r="A123" s="378"/>
      <c r="B123" s="286"/>
      <c r="C123" s="215"/>
      <c r="D123" s="223"/>
      <c r="E123" s="286"/>
      <c r="F123" s="215"/>
      <c r="G123" s="332"/>
      <c r="H123" s="292" t="s">
        <v>240</v>
      </c>
      <c r="I123" s="215">
        <v>120</v>
      </c>
      <c r="J123" s="223"/>
      <c r="K123" s="286"/>
      <c r="L123" s="215"/>
      <c r="M123" s="328"/>
      <c r="N123" s="292"/>
      <c r="O123" s="215"/>
      <c r="P123" s="223"/>
      <c r="Q123" s="286"/>
      <c r="R123" s="215"/>
      <c r="S123" s="224"/>
    </row>
    <row r="124" spans="1:19" s="234" customFormat="1" ht="15" customHeight="1">
      <c r="A124" s="379" t="s">
        <v>241</v>
      </c>
      <c r="B124" s="286" t="s">
        <v>242</v>
      </c>
      <c r="C124" s="215">
        <v>80</v>
      </c>
      <c r="D124" s="223"/>
      <c r="E124" s="286"/>
      <c r="F124" s="215"/>
      <c r="G124" s="332"/>
      <c r="H124" s="292" t="s">
        <v>448</v>
      </c>
      <c r="I124" s="215">
        <v>250</v>
      </c>
      <c r="J124" s="223"/>
      <c r="K124" s="286" t="s">
        <v>449</v>
      </c>
      <c r="L124" s="215">
        <v>10</v>
      </c>
      <c r="M124" s="224"/>
      <c r="N124" s="292" t="s">
        <v>243</v>
      </c>
      <c r="O124" s="215">
        <v>30</v>
      </c>
      <c r="P124" s="223"/>
      <c r="Q124" s="286"/>
      <c r="R124" s="215"/>
      <c r="S124" s="224"/>
    </row>
    <row r="125" spans="1:19" s="234" customFormat="1" ht="15" customHeight="1">
      <c r="A125" s="326" t="s">
        <v>244</v>
      </c>
      <c r="B125" s="286"/>
      <c r="C125" s="215"/>
      <c r="D125" s="223"/>
      <c r="E125" s="286"/>
      <c r="F125" s="215"/>
      <c r="G125" s="332"/>
      <c r="H125" s="292"/>
      <c r="I125" s="215"/>
      <c r="J125" s="333"/>
      <c r="K125" s="286"/>
      <c r="L125" s="215"/>
      <c r="M125" s="332"/>
      <c r="N125" s="292"/>
      <c r="O125" s="215"/>
      <c r="P125" s="223"/>
      <c r="Q125" s="286" t="s">
        <v>475</v>
      </c>
      <c r="R125" s="215">
        <v>1630</v>
      </c>
      <c r="S125" s="224"/>
    </row>
    <row r="126" spans="1:19" s="234" customFormat="1" ht="15" customHeight="1">
      <c r="A126" s="380"/>
      <c r="B126" s="286"/>
      <c r="C126" s="215"/>
      <c r="D126" s="223"/>
      <c r="E126" s="286"/>
      <c r="F126" s="215"/>
      <c r="G126" s="332"/>
      <c r="H126" s="292"/>
      <c r="I126" s="215"/>
      <c r="J126" s="333"/>
      <c r="K126" s="286"/>
      <c r="L126" s="215"/>
      <c r="M126" s="332"/>
      <c r="N126" s="292"/>
      <c r="O126" s="215"/>
      <c r="P126" s="223"/>
      <c r="Q126" s="286"/>
      <c r="R126" s="215"/>
      <c r="S126" s="224"/>
    </row>
    <row r="127" spans="1:19" s="234" customFormat="1" ht="15" customHeight="1">
      <c r="A127" s="378" t="s">
        <v>245</v>
      </c>
      <c r="B127" s="286"/>
      <c r="C127" s="215"/>
      <c r="D127" s="223"/>
      <c r="E127" s="286"/>
      <c r="F127" s="215"/>
      <c r="G127" s="332"/>
      <c r="H127" s="292"/>
      <c r="I127" s="215"/>
      <c r="J127" s="333"/>
      <c r="K127" s="286"/>
      <c r="L127" s="215"/>
      <c r="M127" s="332"/>
      <c r="N127" s="292"/>
      <c r="O127" s="215"/>
      <c r="P127" s="223"/>
      <c r="Q127" s="286"/>
      <c r="R127" s="215"/>
      <c r="S127" s="224"/>
    </row>
    <row r="128" spans="1:19" s="291" customFormat="1" ht="15" customHeight="1">
      <c r="A128" s="381"/>
      <c r="B128" s="304" t="s">
        <v>451</v>
      </c>
      <c r="C128" s="305">
        <v>20</v>
      </c>
      <c r="D128" s="306"/>
      <c r="E128" s="307"/>
      <c r="F128" s="305"/>
      <c r="G128" s="336"/>
      <c r="H128" s="304"/>
      <c r="I128" s="305"/>
      <c r="J128" s="337"/>
      <c r="K128" s="307"/>
      <c r="L128" s="305"/>
      <c r="M128" s="336"/>
      <c r="N128" s="304" t="s">
        <v>451</v>
      </c>
      <c r="O128" s="305">
        <v>10</v>
      </c>
      <c r="P128" s="306"/>
      <c r="Q128" s="307" t="s">
        <v>450</v>
      </c>
      <c r="R128" s="305">
        <v>660</v>
      </c>
      <c r="S128" s="294"/>
    </row>
    <row r="129" spans="1:19" s="339" customFormat="1" ht="15.75" customHeight="1" thickBot="1">
      <c r="A129" s="236">
        <f>R129+C129+F129+I129+L129+O129</f>
        <v>9530</v>
      </c>
      <c r="B129" s="237" t="s">
        <v>134</v>
      </c>
      <c r="C129" s="238">
        <f>SUM(C119:C128)</f>
        <v>590</v>
      </c>
      <c r="D129" s="239">
        <f>SUM(D119:D128)</f>
        <v>0</v>
      </c>
      <c r="E129" s="240" t="s">
        <v>134</v>
      </c>
      <c r="F129" s="238">
        <f>SUM(F119:F128)</f>
        <v>50</v>
      </c>
      <c r="G129" s="241">
        <f>SUM(G119:G128)</f>
        <v>0</v>
      </c>
      <c r="H129" s="237" t="s">
        <v>134</v>
      </c>
      <c r="I129" s="238">
        <f>SUM(I119:I128)</f>
        <v>1170</v>
      </c>
      <c r="J129" s="239">
        <f>SUM(J119:J128)</f>
        <v>0</v>
      </c>
      <c r="K129" s="240" t="s">
        <v>134</v>
      </c>
      <c r="L129" s="238">
        <f>SUM(L119:L128)</f>
        <v>50</v>
      </c>
      <c r="M129" s="241">
        <f>SUM(M119:M128)</f>
        <v>0</v>
      </c>
      <c r="N129" s="237" t="s">
        <v>134</v>
      </c>
      <c r="O129" s="238">
        <f>SUM(O119:O128)</f>
        <v>170</v>
      </c>
      <c r="P129" s="239">
        <f>SUM(P119:P128)</f>
        <v>0</v>
      </c>
      <c r="Q129" s="240" t="s">
        <v>134</v>
      </c>
      <c r="R129" s="238">
        <f>SUM(R119:R128)</f>
        <v>7500</v>
      </c>
      <c r="S129" s="241">
        <f>SUM(S119:S128)</f>
        <v>0</v>
      </c>
    </row>
    <row r="130" spans="1:19" s="347" customFormat="1" ht="14.25" thickBot="1">
      <c r="A130" s="344" t="s">
        <v>184</v>
      </c>
      <c r="B130" s="345"/>
      <c r="C130" s="346"/>
      <c r="D130" s="346"/>
      <c r="E130" s="345"/>
      <c r="F130" s="346"/>
      <c r="G130" s="346"/>
      <c r="H130" s="345"/>
      <c r="I130" s="346"/>
      <c r="J130" s="346"/>
      <c r="K130" s="345"/>
      <c r="L130" s="346"/>
      <c r="M130" s="346"/>
      <c r="N130" s="345"/>
      <c r="O130" s="346"/>
      <c r="P130" s="346"/>
      <c r="Q130" s="345"/>
      <c r="R130" s="346"/>
      <c r="S130" s="346"/>
    </row>
    <row r="131" spans="1:19" s="353" customFormat="1" ht="15.75" customHeight="1" thickBot="1">
      <c r="A131" s="348">
        <f>R131+C131+F131+I131+L131+O131</f>
        <v>33130</v>
      </c>
      <c r="B131" s="349" t="s">
        <v>185</v>
      </c>
      <c r="C131" s="350">
        <f>C129+C118+C113+C108+C97</f>
        <v>2480</v>
      </c>
      <c r="D131" s="351">
        <f>D129+D118+D113+D108+D97</f>
        <v>0</v>
      </c>
      <c r="E131" s="349" t="s">
        <v>185</v>
      </c>
      <c r="F131" s="350">
        <f>F129+F118+F113+F108+F97</f>
        <v>540</v>
      </c>
      <c r="G131" s="351">
        <f>G129+G118+G113+G108+G97</f>
        <v>0</v>
      </c>
      <c r="H131" s="349" t="s">
        <v>185</v>
      </c>
      <c r="I131" s="350">
        <f>I129+I118+I113+I108+I97</f>
        <v>3670</v>
      </c>
      <c r="J131" s="351">
        <f>J129+J118+J113+J108+J97</f>
        <v>0</v>
      </c>
      <c r="K131" s="349" t="s">
        <v>185</v>
      </c>
      <c r="L131" s="350">
        <f>L129+L118+L113+L108+L97</f>
        <v>230</v>
      </c>
      <c r="M131" s="351">
        <f>M129+M118+M113+M108+M97</f>
        <v>0</v>
      </c>
      <c r="N131" s="349" t="s">
        <v>185</v>
      </c>
      <c r="O131" s="350">
        <f>O129+O118+O113+O108+O97</f>
        <v>750</v>
      </c>
      <c r="P131" s="351">
        <f>P129+P118+P113+P108+P97</f>
        <v>0</v>
      </c>
      <c r="Q131" s="349" t="s">
        <v>185</v>
      </c>
      <c r="R131" s="350">
        <f>R129+R118+R113+R108+R97</f>
        <v>25460</v>
      </c>
      <c r="S131" s="351">
        <f>S129+S118+S113+S108+S97</f>
        <v>0</v>
      </c>
    </row>
    <row r="132" spans="1:19" s="382" customFormat="1" ht="15.75" customHeight="1">
      <c r="A132" s="354" t="s">
        <v>135</v>
      </c>
      <c r="B132" s="355"/>
      <c r="C132" s="356"/>
      <c r="D132" s="357"/>
      <c r="E132" s="355"/>
      <c r="F132" s="356"/>
      <c r="G132" s="357"/>
      <c r="H132" s="355"/>
      <c r="I132" s="356"/>
      <c r="J132" s="357"/>
      <c r="K132" s="355"/>
      <c r="L132" s="356"/>
      <c r="M132" s="357"/>
      <c r="N132" s="355"/>
      <c r="O132" s="245" t="s">
        <v>136</v>
      </c>
      <c r="P132" s="245"/>
      <c r="Q132" s="245"/>
      <c r="R132" s="245"/>
      <c r="S132" s="245"/>
    </row>
    <row r="133" spans="1:19" ht="15.75" customHeight="1">
      <c r="A133" s="246" t="s">
        <v>246</v>
      </c>
      <c r="B133" s="246"/>
      <c r="C133" s="246"/>
      <c r="D133" s="246"/>
      <c r="E133" s="246"/>
      <c r="F133" s="246"/>
      <c r="G133" s="246"/>
      <c r="H133" s="246"/>
      <c r="I133" s="246"/>
      <c r="J133" s="246"/>
      <c r="K133" s="246"/>
      <c r="L133" s="246"/>
      <c r="M133" s="246"/>
      <c r="N133" s="246"/>
      <c r="O133" s="246"/>
      <c r="P133" s="246"/>
      <c r="Q133" s="246"/>
      <c r="R133" s="246"/>
      <c r="S133" s="246"/>
    </row>
    <row r="134" spans="1:19" ht="15" customHeight="1">
      <c r="A134" s="247" t="s">
        <v>43</v>
      </c>
      <c r="B134" s="383"/>
      <c r="C134" s="249" t="s">
        <v>44</v>
      </c>
      <c r="D134" s="383"/>
      <c r="E134" s="249" t="s">
        <v>45</v>
      </c>
      <c r="F134" s="250"/>
      <c r="G134" s="184" t="s">
        <v>46</v>
      </c>
      <c r="H134" s="249" t="s">
        <v>47</v>
      </c>
      <c r="I134" s="384"/>
      <c r="J134" s="383"/>
      <c r="K134" s="252" t="s">
        <v>9</v>
      </c>
      <c r="L134" s="252"/>
      <c r="M134" s="250"/>
      <c r="N134" s="253" t="s">
        <v>48</v>
      </c>
      <c r="O134" s="254"/>
      <c r="P134" s="185"/>
      <c r="Q134" s="255" t="str">
        <f>Q2</f>
        <v>愛媛県 令和6年04月</v>
      </c>
      <c r="R134" s="255"/>
      <c r="S134" s="255"/>
    </row>
    <row r="135" spans="1:19" s="193" customFormat="1" ht="22.5" customHeight="1">
      <c r="A135" s="256">
        <f>A3</f>
      </c>
      <c r="B135" s="383"/>
      <c r="C135" s="257">
        <f>S165+D165+G165+J165+M165+P165</f>
        <v>0</v>
      </c>
      <c r="D135" s="383"/>
      <c r="E135" s="257">
        <f>C3+C45+C89+C135+C169+C205</f>
        <v>0</v>
      </c>
      <c r="F135" s="259"/>
      <c r="G135" s="189">
        <f>G3</f>
        <v>0</v>
      </c>
      <c r="H135" s="260">
        <f>H3</f>
        <v>0</v>
      </c>
      <c r="I135" s="384"/>
      <c r="J135" s="383"/>
      <c r="K135" s="260">
        <f>K3</f>
        <v>0</v>
      </c>
      <c r="L135" s="261"/>
      <c r="M135" s="262"/>
      <c r="N135" s="263">
        <f>N3</f>
        <v>0</v>
      </c>
      <c r="O135" s="264"/>
      <c r="P135" s="185"/>
      <c r="Q135" s="185" t="s">
        <v>247</v>
      </c>
      <c r="R135" s="185"/>
      <c r="S135" s="185"/>
    </row>
    <row r="136" spans="1:19" s="234" customFormat="1" ht="3" customHeight="1" thickBot="1">
      <c r="A136" s="385"/>
      <c r="B136" s="386"/>
      <c r="C136" s="387"/>
      <c r="D136" s="387"/>
      <c r="E136" s="388"/>
      <c r="F136" s="387"/>
      <c r="G136" s="387"/>
      <c r="H136" s="388"/>
      <c r="I136" s="387"/>
      <c r="J136" s="387"/>
      <c r="K136" s="388"/>
      <c r="L136" s="387"/>
      <c r="M136" s="387"/>
      <c r="N136" s="388"/>
      <c r="O136" s="387"/>
      <c r="Q136" s="388"/>
      <c r="R136" s="387"/>
      <c r="S136" s="389"/>
    </row>
    <row r="137" spans="1:19" s="203" customFormat="1" ht="15.75" customHeight="1">
      <c r="A137" s="199" t="s">
        <v>50</v>
      </c>
      <c r="B137" s="265" t="s">
        <v>51</v>
      </c>
      <c r="C137" s="266"/>
      <c r="D137" s="267"/>
      <c r="E137" s="201" t="s">
        <v>52</v>
      </c>
      <c r="F137" s="200"/>
      <c r="G137" s="202"/>
      <c r="H137" s="265" t="s">
        <v>53</v>
      </c>
      <c r="I137" s="266"/>
      <c r="J137" s="267"/>
      <c r="K137" s="201" t="s">
        <v>54</v>
      </c>
      <c r="L137" s="200"/>
      <c r="M137" s="202"/>
      <c r="N137" s="265" t="s">
        <v>55</v>
      </c>
      <c r="O137" s="266"/>
      <c r="P137" s="267"/>
      <c r="Q137" s="265" t="s">
        <v>56</v>
      </c>
      <c r="R137" s="266"/>
      <c r="S137" s="267"/>
    </row>
    <row r="138" spans="1:19" s="212" customFormat="1" ht="12" customHeight="1" thickBot="1">
      <c r="A138" s="268"/>
      <c r="B138" s="269" t="s">
        <v>57</v>
      </c>
      <c r="C138" s="270" t="s">
        <v>58</v>
      </c>
      <c r="D138" s="271" t="s">
        <v>59</v>
      </c>
      <c r="E138" s="272" t="s">
        <v>57</v>
      </c>
      <c r="F138" s="270" t="s">
        <v>58</v>
      </c>
      <c r="G138" s="273" t="s">
        <v>59</v>
      </c>
      <c r="H138" s="269" t="s">
        <v>57</v>
      </c>
      <c r="I138" s="270" t="s">
        <v>58</v>
      </c>
      <c r="J138" s="271" t="s">
        <v>59</v>
      </c>
      <c r="K138" s="272" t="s">
        <v>57</v>
      </c>
      <c r="L138" s="270" t="s">
        <v>58</v>
      </c>
      <c r="M138" s="274" t="s">
        <v>59</v>
      </c>
      <c r="N138" s="269" t="s">
        <v>57</v>
      </c>
      <c r="O138" s="270" t="s">
        <v>58</v>
      </c>
      <c r="P138" s="275" t="s">
        <v>59</v>
      </c>
      <c r="Q138" s="272" t="s">
        <v>57</v>
      </c>
      <c r="R138" s="270" t="s">
        <v>58</v>
      </c>
      <c r="S138" s="273" t="s">
        <v>59</v>
      </c>
    </row>
    <row r="139" spans="1:19" s="221" customFormat="1" ht="15.75" customHeight="1">
      <c r="A139" s="213" t="s">
        <v>248</v>
      </c>
      <c r="B139" s="280"/>
      <c r="C139" s="390"/>
      <c r="D139" s="216"/>
      <c r="E139" s="280" t="s">
        <v>249</v>
      </c>
      <c r="F139" s="391">
        <v>190</v>
      </c>
      <c r="G139" s="217"/>
      <c r="H139" s="279" t="s">
        <v>249</v>
      </c>
      <c r="I139" s="391">
        <v>1500</v>
      </c>
      <c r="J139" s="216"/>
      <c r="K139" s="280" t="s">
        <v>249</v>
      </c>
      <c r="L139" s="391">
        <v>470</v>
      </c>
      <c r="M139" s="217"/>
      <c r="N139" s="280"/>
      <c r="O139" s="392"/>
      <c r="P139" s="216"/>
      <c r="Q139" s="280"/>
      <c r="R139" s="392"/>
      <c r="S139" s="217"/>
    </row>
    <row r="140" spans="1:19" s="221" customFormat="1" ht="15.75" customHeight="1">
      <c r="A140" s="222"/>
      <c r="B140" s="286" t="s">
        <v>574</v>
      </c>
      <c r="C140" s="393">
        <v>80</v>
      </c>
      <c r="D140" s="223"/>
      <c r="E140" s="286"/>
      <c r="F140" s="393"/>
      <c r="G140" s="332"/>
      <c r="H140" s="292"/>
      <c r="I140" s="393"/>
      <c r="J140" s="333"/>
      <c r="K140" s="286"/>
      <c r="L140" s="393"/>
      <c r="M140" s="332"/>
      <c r="N140" s="286" t="s">
        <v>574</v>
      </c>
      <c r="O140" s="393">
        <v>50</v>
      </c>
      <c r="P140" s="223"/>
      <c r="Q140" s="286" t="s">
        <v>575</v>
      </c>
      <c r="R140" s="393">
        <v>1700</v>
      </c>
      <c r="S140" s="224"/>
    </row>
    <row r="141" spans="1:19" s="221" customFormat="1" ht="15.75" customHeight="1">
      <c r="A141" s="222"/>
      <c r="B141" s="286" t="s">
        <v>474</v>
      </c>
      <c r="C141" s="393">
        <v>330</v>
      </c>
      <c r="D141" s="223"/>
      <c r="E141" s="286"/>
      <c r="F141" s="393"/>
      <c r="G141" s="332"/>
      <c r="H141" s="292"/>
      <c r="I141" s="393"/>
      <c r="J141" s="333"/>
      <c r="K141" s="286"/>
      <c r="L141" s="393"/>
      <c r="M141" s="332"/>
      <c r="N141" s="286" t="s">
        <v>474</v>
      </c>
      <c r="O141" s="393">
        <v>240</v>
      </c>
      <c r="P141" s="223"/>
      <c r="Q141" s="286" t="s">
        <v>517</v>
      </c>
      <c r="R141" s="393">
        <v>6830</v>
      </c>
      <c r="S141" s="224"/>
    </row>
    <row r="142" spans="1:19" s="221" customFormat="1" ht="15.75" customHeight="1">
      <c r="A142" s="222"/>
      <c r="B142" s="286"/>
      <c r="C142" s="393"/>
      <c r="D142" s="333"/>
      <c r="E142" s="286"/>
      <c r="F142" s="393"/>
      <c r="G142" s="332"/>
      <c r="H142" s="292"/>
      <c r="I142" s="393"/>
      <c r="J142" s="333"/>
      <c r="K142" s="286"/>
      <c r="L142" s="393"/>
      <c r="M142" s="332"/>
      <c r="N142" s="292"/>
      <c r="O142" s="393"/>
      <c r="P142" s="333"/>
      <c r="Q142" s="286"/>
      <c r="R142" s="215"/>
      <c r="S142" s="224"/>
    </row>
    <row r="143" spans="1:19" s="221" customFormat="1" ht="15.75" customHeight="1">
      <c r="A143" s="222"/>
      <c r="B143" s="286"/>
      <c r="C143" s="393"/>
      <c r="D143" s="333"/>
      <c r="E143" s="286"/>
      <c r="F143" s="393"/>
      <c r="G143" s="332"/>
      <c r="H143" s="292"/>
      <c r="I143" s="393"/>
      <c r="J143" s="333"/>
      <c r="K143" s="286"/>
      <c r="L143" s="393"/>
      <c r="M143" s="332"/>
      <c r="N143" s="292"/>
      <c r="O143" s="393"/>
      <c r="P143" s="333"/>
      <c r="Q143" s="286"/>
      <c r="R143" s="215"/>
      <c r="S143" s="224"/>
    </row>
    <row r="144" spans="1:19" s="221" customFormat="1" ht="15.75" customHeight="1">
      <c r="A144" s="222"/>
      <c r="B144" s="286" t="s">
        <v>552</v>
      </c>
      <c r="C144" s="393">
        <v>260</v>
      </c>
      <c r="D144" s="223"/>
      <c r="E144" s="286"/>
      <c r="F144" s="393"/>
      <c r="G144" s="332"/>
      <c r="H144" s="292" t="s">
        <v>543</v>
      </c>
      <c r="I144" s="393">
        <v>50</v>
      </c>
      <c r="J144" s="333"/>
      <c r="K144" s="286"/>
      <c r="L144" s="393"/>
      <c r="M144" s="332"/>
      <c r="N144" s="292" t="s">
        <v>250</v>
      </c>
      <c r="O144" s="393">
        <v>40</v>
      </c>
      <c r="P144" s="223"/>
      <c r="Q144" s="286" t="s">
        <v>251</v>
      </c>
      <c r="R144" s="393">
        <v>1840</v>
      </c>
      <c r="S144" s="224"/>
    </row>
    <row r="145" spans="1:19" s="221" customFormat="1" ht="15.75" customHeight="1">
      <c r="A145" s="222"/>
      <c r="B145" s="286" t="s">
        <v>541</v>
      </c>
      <c r="C145" s="393">
        <v>60</v>
      </c>
      <c r="D145" s="223"/>
      <c r="E145" s="286" t="s">
        <v>252</v>
      </c>
      <c r="F145" s="393">
        <v>40</v>
      </c>
      <c r="G145" s="224"/>
      <c r="H145" s="292" t="s">
        <v>253</v>
      </c>
      <c r="I145" s="393">
        <v>80</v>
      </c>
      <c r="J145" s="223"/>
      <c r="K145" s="286" t="s">
        <v>254</v>
      </c>
      <c r="L145" s="393">
        <v>40</v>
      </c>
      <c r="M145" s="224"/>
      <c r="N145" s="292" t="s">
        <v>255</v>
      </c>
      <c r="O145" s="393">
        <v>40</v>
      </c>
      <c r="P145" s="223"/>
      <c r="Q145" s="286" t="s">
        <v>553</v>
      </c>
      <c r="R145" s="393">
        <v>1950</v>
      </c>
      <c r="S145" s="224"/>
    </row>
    <row r="146" spans="1:19" s="221" customFormat="1" ht="15.75" customHeight="1">
      <c r="A146" s="222"/>
      <c r="B146" s="286" t="s">
        <v>256</v>
      </c>
      <c r="C146" s="393">
        <v>80</v>
      </c>
      <c r="D146" s="223"/>
      <c r="E146" s="286"/>
      <c r="F146" s="393"/>
      <c r="G146" s="332"/>
      <c r="H146" s="292" t="s">
        <v>257</v>
      </c>
      <c r="I146" s="393">
        <v>130</v>
      </c>
      <c r="J146" s="223"/>
      <c r="K146" s="286"/>
      <c r="L146" s="393"/>
      <c r="M146" s="332"/>
      <c r="N146" s="292" t="s">
        <v>256</v>
      </c>
      <c r="O146" s="393">
        <v>30</v>
      </c>
      <c r="P146" s="223"/>
      <c r="Q146" s="286" t="s">
        <v>258</v>
      </c>
      <c r="R146" s="393">
        <v>1460</v>
      </c>
      <c r="S146" s="224"/>
    </row>
    <row r="147" spans="1:19" s="396" customFormat="1" ht="15.75" customHeight="1" thickBot="1">
      <c r="A147" s="236">
        <f>R147+C147+F147+I147+L147+O147</f>
        <v>17490</v>
      </c>
      <c r="B147" s="237" t="s">
        <v>134</v>
      </c>
      <c r="C147" s="394">
        <f>SUM(C139:C146)</f>
        <v>810</v>
      </c>
      <c r="D147" s="338">
        <f>SUM(D139:D146)</f>
        <v>0</v>
      </c>
      <c r="E147" s="240" t="s">
        <v>134</v>
      </c>
      <c r="F147" s="394">
        <f>SUM(F139:F146)</f>
        <v>230</v>
      </c>
      <c r="G147" s="395">
        <f>SUM(G139:G146)</f>
        <v>0</v>
      </c>
      <c r="H147" s="237" t="s">
        <v>134</v>
      </c>
      <c r="I147" s="394">
        <f>SUM(I139:I146)</f>
        <v>1760</v>
      </c>
      <c r="J147" s="338">
        <f>SUM(J139:J146)</f>
        <v>0</v>
      </c>
      <c r="K147" s="240" t="s">
        <v>134</v>
      </c>
      <c r="L147" s="394">
        <f>SUM(L139:L146)</f>
        <v>510</v>
      </c>
      <c r="M147" s="395">
        <f>SUM(M139:M146)</f>
        <v>0</v>
      </c>
      <c r="N147" s="237" t="s">
        <v>134</v>
      </c>
      <c r="O147" s="394">
        <f>SUM(O139:O146)</f>
        <v>400</v>
      </c>
      <c r="P147" s="338">
        <f>SUM(P139:P146)</f>
        <v>0</v>
      </c>
      <c r="Q147" s="240" t="s">
        <v>134</v>
      </c>
      <c r="R147" s="394">
        <f>SUM(R139:R146)</f>
        <v>13780</v>
      </c>
      <c r="S147" s="395">
        <f>SUM(S139:S146)</f>
        <v>0</v>
      </c>
    </row>
    <row r="148" spans="1:19" s="23" customFormat="1" ht="15.75" customHeight="1">
      <c r="A148" s="397"/>
      <c r="B148" s="279" t="s">
        <v>259</v>
      </c>
      <c r="C148" s="391">
        <v>50</v>
      </c>
      <c r="D148" s="216"/>
      <c r="E148" s="280"/>
      <c r="F148" s="391"/>
      <c r="G148" s="324"/>
      <c r="H148" s="279" t="s">
        <v>259</v>
      </c>
      <c r="I148" s="391">
        <v>180</v>
      </c>
      <c r="J148" s="216"/>
      <c r="K148" s="280"/>
      <c r="L148" s="391"/>
      <c r="M148" s="324"/>
      <c r="N148" s="279" t="s">
        <v>260</v>
      </c>
      <c r="O148" s="391">
        <v>20</v>
      </c>
      <c r="P148" s="216"/>
      <c r="Q148" s="280" t="s">
        <v>261</v>
      </c>
      <c r="R148" s="391">
        <v>1560</v>
      </c>
      <c r="S148" s="217"/>
    </row>
    <row r="149" spans="1:19" s="23" customFormat="1" ht="15.75" customHeight="1">
      <c r="A149" s="326" t="s">
        <v>262</v>
      </c>
      <c r="B149" s="286" t="s">
        <v>263</v>
      </c>
      <c r="C149" s="393">
        <v>10</v>
      </c>
      <c r="D149" s="223"/>
      <c r="E149" s="286"/>
      <c r="F149" s="393"/>
      <c r="G149" s="332"/>
      <c r="H149" s="292"/>
      <c r="I149" s="393"/>
      <c r="J149" s="333"/>
      <c r="K149" s="286"/>
      <c r="L149" s="393"/>
      <c r="M149" s="332"/>
      <c r="N149" s="292"/>
      <c r="O149" s="393"/>
      <c r="P149" s="333"/>
      <c r="Q149" s="286"/>
      <c r="R149" s="393"/>
      <c r="S149" s="332"/>
    </row>
    <row r="150" spans="1:19" s="23" customFormat="1" ht="15.75" customHeight="1">
      <c r="A150" s="379"/>
      <c r="B150" s="286" t="s">
        <v>264</v>
      </c>
      <c r="C150" s="393">
        <v>10</v>
      </c>
      <c r="D150" s="223"/>
      <c r="E150" s="286"/>
      <c r="F150" s="393"/>
      <c r="G150" s="332"/>
      <c r="H150" s="292"/>
      <c r="I150" s="393"/>
      <c r="J150" s="333"/>
      <c r="K150" s="286"/>
      <c r="L150" s="393"/>
      <c r="M150" s="332"/>
      <c r="N150" s="292"/>
      <c r="O150" s="393"/>
      <c r="P150" s="333"/>
      <c r="Q150" s="286"/>
      <c r="R150" s="215"/>
      <c r="S150" s="224"/>
    </row>
    <row r="151" spans="1:19" s="23" customFormat="1" ht="15.75" customHeight="1">
      <c r="A151" s="379" t="s">
        <v>265</v>
      </c>
      <c r="B151" s="286"/>
      <c r="C151" s="398"/>
      <c r="D151" s="223"/>
      <c r="E151" s="286"/>
      <c r="F151" s="393"/>
      <c r="G151" s="332"/>
      <c r="H151" s="292"/>
      <c r="I151" s="393"/>
      <c r="J151" s="333"/>
      <c r="K151" s="286"/>
      <c r="L151" s="393"/>
      <c r="M151" s="332"/>
      <c r="N151" s="292"/>
      <c r="O151" s="215"/>
      <c r="P151" s="333"/>
      <c r="Q151" s="286"/>
      <c r="R151" s="215"/>
      <c r="S151" s="224"/>
    </row>
    <row r="152" spans="1:19" s="23" customFormat="1" ht="15.75" customHeight="1">
      <c r="A152" s="399"/>
      <c r="B152" s="286"/>
      <c r="C152" s="398"/>
      <c r="D152" s="223"/>
      <c r="E152" s="286"/>
      <c r="F152" s="393"/>
      <c r="G152" s="332"/>
      <c r="H152" s="292"/>
      <c r="I152" s="393"/>
      <c r="J152" s="333"/>
      <c r="K152" s="286"/>
      <c r="L152" s="393"/>
      <c r="M152" s="332"/>
      <c r="N152" s="292"/>
      <c r="O152" s="215"/>
      <c r="P152" s="223"/>
      <c r="Q152" s="361"/>
      <c r="R152" s="215"/>
      <c r="S152" s="224"/>
    </row>
    <row r="153" spans="1:19" s="400" customFormat="1" ht="15.75" customHeight="1">
      <c r="A153" s="399"/>
      <c r="B153" s="286" t="s">
        <v>266</v>
      </c>
      <c r="C153" s="393">
        <v>10</v>
      </c>
      <c r="D153" s="223"/>
      <c r="E153" s="286"/>
      <c r="F153" s="393"/>
      <c r="G153" s="332"/>
      <c r="H153" s="292"/>
      <c r="I153" s="393"/>
      <c r="J153" s="333"/>
      <c r="K153" s="286"/>
      <c r="L153" s="393"/>
      <c r="M153" s="332"/>
      <c r="N153" s="292"/>
      <c r="O153" s="393"/>
      <c r="P153" s="223"/>
      <c r="Q153" s="286"/>
      <c r="R153" s="393"/>
      <c r="S153" s="224"/>
    </row>
    <row r="154" spans="1:19" s="23" customFormat="1" ht="15.75" customHeight="1">
      <c r="A154" s="326" t="s">
        <v>267</v>
      </c>
      <c r="B154" s="286" t="s">
        <v>518</v>
      </c>
      <c r="C154" s="393">
        <v>10</v>
      </c>
      <c r="D154" s="223"/>
      <c r="E154" s="286"/>
      <c r="F154" s="393"/>
      <c r="G154" s="332"/>
      <c r="H154" s="292"/>
      <c r="I154" s="393"/>
      <c r="J154" s="223"/>
      <c r="K154" s="286"/>
      <c r="L154" s="393"/>
      <c r="M154" s="332"/>
      <c r="N154" s="292" t="s">
        <v>518</v>
      </c>
      <c r="O154" s="360" t="s">
        <v>488</v>
      </c>
      <c r="P154" s="223"/>
      <c r="Q154" s="286" t="s">
        <v>519</v>
      </c>
      <c r="R154" s="393">
        <v>280</v>
      </c>
      <c r="S154" s="224"/>
    </row>
    <row r="155" spans="1:19" s="23" customFormat="1" ht="15.75" customHeight="1">
      <c r="A155" s="326"/>
      <c r="B155" s="286" t="s">
        <v>271</v>
      </c>
      <c r="C155" s="393">
        <v>20</v>
      </c>
      <c r="D155" s="223"/>
      <c r="E155" s="286"/>
      <c r="F155" s="393"/>
      <c r="G155" s="332"/>
      <c r="H155" s="292" t="s">
        <v>268</v>
      </c>
      <c r="I155" s="393">
        <v>90</v>
      </c>
      <c r="J155" s="223"/>
      <c r="K155" s="286"/>
      <c r="L155" s="393"/>
      <c r="M155" s="332"/>
      <c r="N155" s="292" t="s">
        <v>269</v>
      </c>
      <c r="O155" s="393">
        <v>20</v>
      </c>
      <c r="P155" s="223"/>
      <c r="Q155" s="286" t="s">
        <v>270</v>
      </c>
      <c r="R155" s="393">
        <v>710</v>
      </c>
      <c r="S155" s="224"/>
    </row>
    <row r="156" spans="1:19" s="23" customFormat="1" ht="15.75" customHeight="1">
      <c r="A156" s="399"/>
      <c r="B156" s="304"/>
      <c r="C156" s="401"/>
      <c r="D156" s="306"/>
      <c r="E156" s="307"/>
      <c r="F156" s="401"/>
      <c r="G156" s="336"/>
      <c r="H156" s="304"/>
      <c r="I156" s="401"/>
      <c r="J156" s="337"/>
      <c r="K156" s="307"/>
      <c r="L156" s="401"/>
      <c r="M156" s="336"/>
      <c r="N156" s="304"/>
      <c r="O156" s="401"/>
      <c r="P156" s="337"/>
      <c r="Q156" s="286" t="s">
        <v>272</v>
      </c>
      <c r="R156" s="393">
        <v>80</v>
      </c>
      <c r="S156" s="294"/>
    </row>
    <row r="157" spans="1:19" s="402" customFormat="1" ht="15.75" customHeight="1" thickBot="1">
      <c r="A157" s="236">
        <f>R157+C157+F157+I157+L157+O157</f>
        <v>3050</v>
      </c>
      <c r="B157" s="237" t="s">
        <v>134</v>
      </c>
      <c r="C157" s="394">
        <f>SUM(C148:C156)</f>
        <v>110</v>
      </c>
      <c r="D157" s="338">
        <f>SUM(D148:D156)</f>
        <v>0</v>
      </c>
      <c r="E157" s="240"/>
      <c r="F157" s="394">
        <f>SUM(F148:F156)</f>
        <v>0</v>
      </c>
      <c r="G157" s="395">
        <f>SUM(G148:G156)</f>
        <v>0</v>
      </c>
      <c r="H157" s="237" t="s">
        <v>134</v>
      </c>
      <c r="I157" s="394">
        <f>SUM(I148:I156)</f>
        <v>270</v>
      </c>
      <c r="J157" s="338">
        <f>SUM(J148:J156)</f>
        <v>0</v>
      </c>
      <c r="K157" s="240"/>
      <c r="L157" s="394">
        <f>SUM(L148:L156)</f>
        <v>0</v>
      </c>
      <c r="M157" s="395">
        <f>SUM(M148:M156)</f>
        <v>0</v>
      </c>
      <c r="N157" s="237" t="s">
        <v>134</v>
      </c>
      <c r="O157" s="394">
        <f>SUM(O148:O156)</f>
        <v>40</v>
      </c>
      <c r="P157" s="338">
        <f>SUM(P148:P156)</f>
        <v>0</v>
      </c>
      <c r="Q157" s="240" t="s">
        <v>134</v>
      </c>
      <c r="R157" s="394">
        <f>SUM(R148:R156)</f>
        <v>2630</v>
      </c>
      <c r="S157" s="395">
        <f>SUM(S148:S156)</f>
        <v>0</v>
      </c>
    </row>
    <row r="158" spans="1:19" s="23" customFormat="1" ht="15.75" customHeight="1">
      <c r="A158" s="281" t="s">
        <v>581</v>
      </c>
      <c r="B158" s="289"/>
      <c r="C158" s="403"/>
      <c r="D158" s="341"/>
      <c r="E158" s="282"/>
      <c r="F158" s="403"/>
      <c r="G158" s="340"/>
      <c r="H158" s="289"/>
      <c r="I158" s="403"/>
      <c r="J158" s="341"/>
      <c r="K158" s="282"/>
      <c r="L158" s="403"/>
      <c r="M158" s="340"/>
      <c r="N158" s="289"/>
      <c r="O158" s="403"/>
      <c r="P158" s="341"/>
      <c r="Q158" s="282" t="s">
        <v>273</v>
      </c>
      <c r="R158" s="403">
        <v>350</v>
      </c>
      <c r="S158" s="288"/>
    </row>
    <row r="159" spans="1:19" s="23" customFormat="1" ht="15.75" customHeight="1">
      <c r="A159" s="281"/>
      <c r="B159" s="286" t="s">
        <v>274</v>
      </c>
      <c r="C159" s="393">
        <v>550</v>
      </c>
      <c r="D159" s="223"/>
      <c r="E159" s="286"/>
      <c r="F159" s="393"/>
      <c r="G159" s="332"/>
      <c r="H159" s="292"/>
      <c r="I159" s="393"/>
      <c r="J159" s="333"/>
      <c r="K159" s="286"/>
      <c r="L159" s="393"/>
      <c r="M159" s="332"/>
      <c r="N159" s="292" t="s">
        <v>275</v>
      </c>
      <c r="O159" s="393">
        <v>80</v>
      </c>
      <c r="P159" s="223"/>
      <c r="Q159" s="286" t="s">
        <v>276</v>
      </c>
      <c r="R159" s="393">
        <v>2920</v>
      </c>
      <c r="S159" s="224"/>
    </row>
    <row r="160" spans="1:19" s="23" customFormat="1" ht="15.75" customHeight="1">
      <c r="A160" s="281"/>
      <c r="B160" s="286"/>
      <c r="C160" s="393"/>
      <c r="D160" s="333"/>
      <c r="E160" s="286"/>
      <c r="F160" s="393"/>
      <c r="G160" s="332"/>
      <c r="H160" s="292" t="s">
        <v>277</v>
      </c>
      <c r="I160" s="393">
        <v>270</v>
      </c>
      <c r="J160" s="223"/>
      <c r="K160" s="286"/>
      <c r="L160" s="393"/>
      <c r="M160" s="332"/>
      <c r="N160" s="292"/>
      <c r="O160" s="393"/>
      <c r="P160" s="333"/>
      <c r="Q160" s="286"/>
      <c r="R160" s="393"/>
      <c r="S160" s="224"/>
    </row>
    <row r="161" spans="1:19" s="23" customFormat="1" ht="15.75" customHeight="1">
      <c r="A161" s="281"/>
      <c r="B161" s="286" t="s">
        <v>278</v>
      </c>
      <c r="C161" s="393">
        <v>60</v>
      </c>
      <c r="D161" s="223"/>
      <c r="E161" s="286"/>
      <c r="F161" s="393"/>
      <c r="G161" s="332"/>
      <c r="H161" s="292"/>
      <c r="I161" s="393"/>
      <c r="J161" s="333"/>
      <c r="K161" s="286"/>
      <c r="L161" s="393"/>
      <c r="M161" s="332"/>
      <c r="N161" s="292"/>
      <c r="O161" s="393"/>
      <c r="P161" s="333"/>
      <c r="Q161" s="286" t="s">
        <v>278</v>
      </c>
      <c r="R161" s="393">
        <v>560</v>
      </c>
      <c r="S161" s="224"/>
    </row>
    <row r="162" spans="1:19" s="400" customFormat="1" ht="15.75" customHeight="1">
      <c r="A162" s="342"/>
      <c r="B162" s="304"/>
      <c r="C162" s="401"/>
      <c r="D162" s="306"/>
      <c r="E162" s="307"/>
      <c r="F162" s="401"/>
      <c r="G162" s="336"/>
      <c r="H162" s="304"/>
      <c r="I162" s="401"/>
      <c r="J162" s="337"/>
      <c r="K162" s="307"/>
      <c r="L162" s="401"/>
      <c r="M162" s="336"/>
      <c r="N162" s="304"/>
      <c r="O162" s="401"/>
      <c r="P162" s="337"/>
      <c r="Q162" s="307"/>
      <c r="R162" s="401"/>
      <c r="S162" s="294"/>
    </row>
    <row r="163" spans="1:19" s="402" customFormat="1" ht="15.75" customHeight="1" thickBot="1">
      <c r="A163" s="236">
        <f>R163+C163+F163+I163+L163+O163</f>
        <v>4790</v>
      </c>
      <c r="B163" s="237" t="s">
        <v>134</v>
      </c>
      <c r="C163" s="394">
        <f>SUM(C158:C162)</f>
        <v>610</v>
      </c>
      <c r="D163" s="338">
        <f>SUM(D158:D162)</f>
        <v>0</v>
      </c>
      <c r="E163" s="240"/>
      <c r="F163" s="394"/>
      <c r="G163" s="395"/>
      <c r="H163" s="237" t="s">
        <v>134</v>
      </c>
      <c r="I163" s="394">
        <f>SUM(I158:I162)</f>
        <v>270</v>
      </c>
      <c r="J163" s="338">
        <f>SUM(J158:J162)</f>
        <v>0</v>
      </c>
      <c r="K163" s="240"/>
      <c r="L163" s="394">
        <f>SUM(L158:L162)</f>
        <v>0</v>
      </c>
      <c r="M163" s="395">
        <f>SUM(M158:M162)</f>
        <v>0</v>
      </c>
      <c r="N163" s="237" t="s">
        <v>134</v>
      </c>
      <c r="O163" s="394">
        <f>SUM(O158:O162)</f>
        <v>80</v>
      </c>
      <c r="P163" s="338">
        <f>SUM(P158:P162)</f>
        <v>0</v>
      </c>
      <c r="Q163" s="240" t="s">
        <v>134</v>
      </c>
      <c r="R163" s="394">
        <f>SUM(R158:R162)</f>
        <v>3830</v>
      </c>
      <c r="S163" s="395">
        <f>SUM(S158:S162)</f>
        <v>0</v>
      </c>
    </row>
    <row r="164" spans="1:19" s="347" customFormat="1" ht="14.25" thickBot="1">
      <c r="A164" s="344" t="s">
        <v>184</v>
      </c>
      <c r="B164" s="345"/>
      <c r="C164" s="346"/>
      <c r="D164" s="346"/>
      <c r="E164" s="345"/>
      <c r="F164" s="346"/>
      <c r="G164" s="346"/>
      <c r="H164" s="345"/>
      <c r="I164" s="346"/>
      <c r="J164" s="346"/>
      <c r="K164" s="345"/>
      <c r="L164" s="346"/>
      <c r="M164" s="346"/>
      <c r="N164" s="345"/>
      <c r="O164" s="346"/>
      <c r="P164" s="346"/>
      <c r="Q164" s="345"/>
      <c r="R164" s="346"/>
      <c r="S164" s="346"/>
    </row>
    <row r="165" spans="1:19" s="353" customFormat="1" ht="15" customHeight="1" thickBot="1">
      <c r="A165" s="348">
        <f>R165+C165+F165+I165+L165+O165</f>
        <v>25330</v>
      </c>
      <c r="B165" s="349" t="s">
        <v>185</v>
      </c>
      <c r="C165" s="404">
        <f>C163+C157+C147</f>
        <v>1530</v>
      </c>
      <c r="D165" s="405">
        <f>D163+D157+D147</f>
        <v>0</v>
      </c>
      <c r="E165" s="349" t="s">
        <v>185</v>
      </c>
      <c r="F165" s="404">
        <f>F163+F157+F147</f>
        <v>230</v>
      </c>
      <c r="G165" s="405">
        <f>G163+G157+G147</f>
        <v>0</v>
      </c>
      <c r="H165" s="349" t="s">
        <v>185</v>
      </c>
      <c r="I165" s="404">
        <f>I163+I157+I147</f>
        <v>2300</v>
      </c>
      <c r="J165" s="405">
        <f>J163+J157+J147</f>
        <v>0</v>
      </c>
      <c r="K165" s="349" t="s">
        <v>185</v>
      </c>
      <c r="L165" s="404">
        <f>L163+L157+L147</f>
        <v>510</v>
      </c>
      <c r="M165" s="405">
        <f>M163+M157+M147</f>
        <v>0</v>
      </c>
      <c r="N165" s="349" t="s">
        <v>185</v>
      </c>
      <c r="O165" s="404">
        <f>O163+O157+O147</f>
        <v>520</v>
      </c>
      <c r="P165" s="405">
        <f>P163+P157+P147</f>
        <v>0</v>
      </c>
      <c r="Q165" s="349" t="s">
        <v>185</v>
      </c>
      <c r="R165" s="404">
        <f>R163+R157+R147</f>
        <v>20240</v>
      </c>
      <c r="S165" s="405">
        <f>S163+S157+S147</f>
        <v>0</v>
      </c>
    </row>
    <row r="166" spans="1:19" s="382" customFormat="1" ht="15.75" customHeight="1">
      <c r="A166" s="354" t="s">
        <v>135</v>
      </c>
      <c r="B166" s="195"/>
      <c r="C166" s="196"/>
      <c r="D166" s="196"/>
      <c r="E166" s="197"/>
      <c r="F166" s="196"/>
      <c r="G166" s="196"/>
      <c r="H166" s="197"/>
      <c r="I166" s="196"/>
      <c r="J166" s="196"/>
      <c r="K166" s="197"/>
      <c r="L166" s="196"/>
      <c r="M166" s="196"/>
      <c r="N166" s="197"/>
      <c r="O166" s="245" t="s">
        <v>136</v>
      </c>
      <c r="P166" s="245"/>
      <c r="Q166" s="245"/>
      <c r="R166" s="245"/>
      <c r="S166" s="245"/>
    </row>
    <row r="167" spans="1:19" ht="15.75" customHeight="1">
      <c r="A167" s="246" t="s">
        <v>279</v>
      </c>
      <c r="B167" s="246"/>
      <c r="C167" s="246"/>
      <c r="D167" s="246"/>
      <c r="E167" s="246"/>
      <c r="F167" s="246"/>
      <c r="G167" s="246"/>
      <c r="H167" s="246"/>
      <c r="I167" s="246"/>
      <c r="J167" s="246"/>
      <c r="K167" s="246"/>
      <c r="L167" s="246"/>
      <c r="M167" s="246"/>
      <c r="N167" s="246"/>
      <c r="O167" s="246"/>
      <c r="P167" s="246"/>
      <c r="Q167" s="246"/>
      <c r="R167" s="246"/>
      <c r="S167" s="246"/>
    </row>
    <row r="168" spans="1:19" ht="15" customHeight="1">
      <c r="A168" s="247" t="s">
        <v>43</v>
      </c>
      <c r="B168" s="383"/>
      <c r="C168" s="249" t="s">
        <v>44</v>
      </c>
      <c r="D168" s="383"/>
      <c r="E168" s="249" t="s">
        <v>45</v>
      </c>
      <c r="F168" s="250"/>
      <c r="G168" s="184" t="s">
        <v>46</v>
      </c>
      <c r="H168" s="249" t="s">
        <v>47</v>
      </c>
      <c r="I168" s="384"/>
      <c r="J168" s="383"/>
      <c r="K168" s="252" t="s">
        <v>9</v>
      </c>
      <c r="L168" s="252"/>
      <c r="M168" s="250"/>
      <c r="N168" s="253" t="s">
        <v>48</v>
      </c>
      <c r="O168" s="254"/>
      <c r="P168" s="185"/>
      <c r="Q168" s="255" t="str">
        <f>Q2</f>
        <v>愛媛県 令和6年04月</v>
      </c>
      <c r="R168" s="255"/>
      <c r="S168" s="255"/>
    </row>
    <row r="169" spans="1:19" s="193" customFormat="1" ht="22.5" customHeight="1">
      <c r="A169" s="256">
        <f>A3</f>
      </c>
      <c r="B169" s="383"/>
      <c r="C169" s="257">
        <f>S201+D201+G201+J201+M201+P201</f>
        <v>0</v>
      </c>
      <c r="D169" s="383"/>
      <c r="E169" s="257">
        <f>C3+C45+C89+C135+C169+C205</f>
        <v>0</v>
      </c>
      <c r="F169" s="259"/>
      <c r="G169" s="189">
        <f>G3</f>
        <v>0</v>
      </c>
      <c r="H169" s="260">
        <f>H3</f>
        <v>0</v>
      </c>
      <c r="I169" s="384"/>
      <c r="J169" s="383"/>
      <c r="K169" s="260">
        <f>K3</f>
        <v>0</v>
      </c>
      <c r="L169" s="261"/>
      <c r="M169" s="262"/>
      <c r="N169" s="263">
        <f>N3</f>
        <v>0</v>
      </c>
      <c r="O169" s="264"/>
      <c r="P169" s="185"/>
      <c r="Q169" s="185" t="s">
        <v>280</v>
      </c>
      <c r="R169" s="185"/>
      <c r="S169" s="185"/>
    </row>
    <row r="170" spans="1:19" s="193" customFormat="1" ht="3" customHeight="1" thickBot="1">
      <c r="A170" s="406"/>
      <c r="B170" s="407"/>
      <c r="C170" s="408"/>
      <c r="D170" s="406"/>
      <c r="E170" s="409"/>
      <c r="F170" s="410"/>
      <c r="G170" s="411"/>
      <c r="H170" s="412"/>
      <c r="I170" s="410"/>
      <c r="J170" s="411"/>
      <c r="K170" s="412"/>
      <c r="L170" s="408"/>
      <c r="M170" s="406"/>
      <c r="N170" s="413"/>
      <c r="O170" s="414"/>
      <c r="P170" s="185"/>
      <c r="Q170" s="415"/>
      <c r="R170" s="416"/>
      <c r="S170" s="417"/>
    </row>
    <row r="171" spans="1:19" s="203" customFormat="1" ht="15.75" customHeight="1">
      <c r="A171" s="199" t="s">
        <v>50</v>
      </c>
      <c r="B171" s="265" t="s">
        <v>51</v>
      </c>
      <c r="C171" s="266"/>
      <c r="D171" s="267"/>
      <c r="E171" s="201" t="s">
        <v>52</v>
      </c>
      <c r="F171" s="200"/>
      <c r="G171" s="202"/>
      <c r="H171" s="265" t="s">
        <v>53</v>
      </c>
      <c r="I171" s="266"/>
      <c r="J171" s="267"/>
      <c r="K171" s="201" t="s">
        <v>54</v>
      </c>
      <c r="L171" s="200"/>
      <c r="M171" s="202"/>
      <c r="N171" s="265" t="s">
        <v>55</v>
      </c>
      <c r="O171" s="266"/>
      <c r="P171" s="267"/>
      <c r="Q171" s="265" t="s">
        <v>56</v>
      </c>
      <c r="R171" s="266"/>
      <c r="S171" s="267"/>
    </row>
    <row r="172" spans="1:19" s="212" customFormat="1" ht="12" customHeight="1" thickBot="1">
      <c r="A172" s="268"/>
      <c r="B172" s="269" t="s">
        <v>57</v>
      </c>
      <c r="C172" s="270" t="s">
        <v>58</v>
      </c>
      <c r="D172" s="271" t="s">
        <v>59</v>
      </c>
      <c r="E172" s="272" t="s">
        <v>57</v>
      </c>
      <c r="F172" s="270" t="s">
        <v>58</v>
      </c>
      <c r="G172" s="273" t="s">
        <v>59</v>
      </c>
      <c r="H172" s="269" t="s">
        <v>57</v>
      </c>
      <c r="I172" s="270" t="s">
        <v>58</v>
      </c>
      <c r="J172" s="271" t="s">
        <v>59</v>
      </c>
      <c r="K172" s="272" t="s">
        <v>57</v>
      </c>
      <c r="L172" s="270" t="s">
        <v>58</v>
      </c>
      <c r="M172" s="274" t="s">
        <v>59</v>
      </c>
      <c r="N172" s="269" t="s">
        <v>57</v>
      </c>
      <c r="O172" s="270" t="s">
        <v>58</v>
      </c>
      <c r="P172" s="275" t="s">
        <v>59</v>
      </c>
      <c r="Q172" s="272" t="s">
        <v>57</v>
      </c>
      <c r="R172" s="270" t="s">
        <v>58</v>
      </c>
      <c r="S172" s="273" t="s">
        <v>59</v>
      </c>
    </row>
    <row r="173" spans="1:19" s="23" customFormat="1" ht="15" customHeight="1">
      <c r="A173" s="418" t="s">
        <v>281</v>
      </c>
      <c r="B173" s="279" t="s">
        <v>282</v>
      </c>
      <c r="C173" s="391">
        <v>3700</v>
      </c>
      <c r="D173" s="216"/>
      <c r="E173" s="280" t="s">
        <v>283</v>
      </c>
      <c r="F173" s="391">
        <v>1300</v>
      </c>
      <c r="G173" s="217"/>
      <c r="H173" s="279" t="s">
        <v>284</v>
      </c>
      <c r="I173" s="391">
        <v>2100</v>
      </c>
      <c r="J173" s="216"/>
      <c r="K173" s="280" t="s">
        <v>285</v>
      </c>
      <c r="L173" s="391">
        <v>130</v>
      </c>
      <c r="M173" s="217"/>
      <c r="N173" s="279" t="s">
        <v>286</v>
      </c>
      <c r="O173" s="391">
        <v>290</v>
      </c>
      <c r="P173" s="216"/>
      <c r="Q173" s="280" t="s">
        <v>499</v>
      </c>
      <c r="R173" s="391">
        <v>2450</v>
      </c>
      <c r="S173" s="217"/>
    </row>
    <row r="174" spans="1:19" s="400" customFormat="1" ht="15" customHeight="1">
      <c r="A174" s="419"/>
      <c r="B174" s="420"/>
      <c r="C174" s="421"/>
      <c r="D174" s="422"/>
      <c r="E174" s="286"/>
      <c r="F174" s="393"/>
      <c r="G174" s="332"/>
      <c r="H174" s="292"/>
      <c r="I174" s="393"/>
      <c r="J174" s="333"/>
      <c r="K174" s="286"/>
      <c r="L174" s="393"/>
      <c r="M174" s="332"/>
      <c r="N174" s="292" t="s">
        <v>287</v>
      </c>
      <c r="O174" s="393">
        <v>120</v>
      </c>
      <c r="P174" s="223"/>
      <c r="Q174" s="286"/>
      <c r="R174" s="398"/>
      <c r="S174" s="224"/>
    </row>
    <row r="175" spans="1:19" s="400" customFormat="1" ht="15" customHeight="1">
      <c r="A175" s="419"/>
      <c r="B175" s="361" t="s">
        <v>288</v>
      </c>
      <c r="C175" s="393">
        <v>2400</v>
      </c>
      <c r="D175" s="223"/>
      <c r="E175" s="361" t="s">
        <v>505</v>
      </c>
      <c r="F175" s="393">
        <v>60</v>
      </c>
      <c r="G175" s="224"/>
      <c r="H175" s="292" t="s">
        <v>289</v>
      </c>
      <c r="I175" s="393">
        <v>1150</v>
      </c>
      <c r="J175" s="223"/>
      <c r="K175" s="423" t="s">
        <v>290</v>
      </c>
      <c r="L175" s="393">
        <v>130</v>
      </c>
      <c r="M175" s="224"/>
      <c r="N175" s="292" t="s">
        <v>291</v>
      </c>
      <c r="O175" s="393">
        <v>370</v>
      </c>
      <c r="P175" s="223"/>
      <c r="Q175" s="286" t="s">
        <v>500</v>
      </c>
      <c r="R175" s="393">
        <v>850</v>
      </c>
      <c r="S175" s="224"/>
    </row>
    <row r="176" spans="1:19" s="400" customFormat="1" ht="15" customHeight="1">
      <c r="A176" s="419"/>
      <c r="B176" s="286"/>
      <c r="C176" s="393"/>
      <c r="D176" s="333"/>
      <c r="E176" s="286" t="s">
        <v>506</v>
      </c>
      <c r="F176" s="393">
        <v>80</v>
      </c>
      <c r="G176" s="224"/>
      <c r="H176" s="292" t="s">
        <v>292</v>
      </c>
      <c r="I176" s="393">
        <v>400</v>
      </c>
      <c r="J176" s="223"/>
      <c r="K176" s="286" t="s">
        <v>293</v>
      </c>
      <c r="L176" s="393">
        <v>50</v>
      </c>
      <c r="M176" s="224"/>
      <c r="N176" s="292"/>
      <c r="O176" s="393"/>
      <c r="P176" s="223"/>
      <c r="Q176" s="286" t="s">
        <v>501</v>
      </c>
      <c r="R176" s="393">
        <v>1240</v>
      </c>
      <c r="S176" s="224"/>
    </row>
    <row r="177" spans="1:19" s="400" customFormat="1" ht="15" customHeight="1">
      <c r="A177" s="419"/>
      <c r="B177" s="286"/>
      <c r="C177" s="393" t="s">
        <v>294</v>
      </c>
      <c r="D177" s="333"/>
      <c r="E177" s="286"/>
      <c r="F177" s="393"/>
      <c r="G177" s="332"/>
      <c r="H177" s="292"/>
      <c r="I177" s="393"/>
      <c r="J177" s="333"/>
      <c r="K177" s="424" t="s">
        <v>295</v>
      </c>
      <c r="L177" s="393">
        <v>60</v>
      </c>
      <c r="M177" s="224"/>
      <c r="N177" s="286" t="s">
        <v>509</v>
      </c>
      <c r="O177" s="215">
        <v>40</v>
      </c>
      <c r="P177" s="223"/>
      <c r="Q177" s="286" t="s">
        <v>502</v>
      </c>
      <c r="R177" s="393">
        <v>1100</v>
      </c>
      <c r="S177" s="224"/>
    </row>
    <row r="178" spans="1:19" s="400" customFormat="1" ht="15" customHeight="1">
      <c r="A178" s="419"/>
      <c r="B178" s="286" t="s">
        <v>296</v>
      </c>
      <c r="C178" s="393">
        <v>700</v>
      </c>
      <c r="D178" s="223"/>
      <c r="E178" s="361" t="s">
        <v>297</v>
      </c>
      <c r="F178" s="393">
        <v>340</v>
      </c>
      <c r="G178" s="224"/>
      <c r="H178" s="292" t="s">
        <v>296</v>
      </c>
      <c r="I178" s="393">
        <v>700</v>
      </c>
      <c r="J178" s="223"/>
      <c r="K178" s="335" t="s">
        <v>298</v>
      </c>
      <c r="L178" s="401">
        <v>20</v>
      </c>
      <c r="M178" s="224"/>
      <c r="N178" s="292" t="s">
        <v>298</v>
      </c>
      <c r="O178" s="393">
        <v>90</v>
      </c>
      <c r="P178" s="223"/>
      <c r="Q178" s="286" t="s">
        <v>503</v>
      </c>
      <c r="R178" s="393">
        <v>1500</v>
      </c>
      <c r="S178" s="224"/>
    </row>
    <row r="179" spans="1:19" s="402" customFormat="1" ht="15" customHeight="1" thickBot="1">
      <c r="A179" s="236">
        <f>R179+C179+F179+I179+L179+O179</f>
        <v>21370</v>
      </c>
      <c r="B179" s="237" t="s">
        <v>134</v>
      </c>
      <c r="C179" s="394">
        <f>SUM(C173:C178)</f>
        <v>6800</v>
      </c>
      <c r="D179" s="338">
        <f>SUM(D173:D178)</f>
        <v>0</v>
      </c>
      <c r="E179" s="240" t="s">
        <v>134</v>
      </c>
      <c r="F179" s="394">
        <f>SUM(F173:F178)</f>
        <v>1780</v>
      </c>
      <c r="G179" s="395">
        <f>SUM(G173:G178)</f>
        <v>0</v>
      </c>
      <c r="H179" s="237" t="s">
        <v>134</v>
      </c>
      <c r="I179" s="394">
        <f>SUM(I173:I178)</f>
        <v>4350</v>
      </c>
      <c r="J179" s="338">
        <f>SUM(J173:J178)</f>
        <v>0</v>
      </c>
      <c r="K179" s="240" t="s">
        <v>134</v>
      </c>
      <c r="L179" s="394">
        <f>SUM(L173:L178)</f>
        <v>390</v>
      </c>
      <c r="M179" s="395">
        <f>SUM(M173:M178)</f>
        <v>0</v>
      </c>
      <c r="N179" s="237" t="s">
        <v>134</v>
      </c>
      <c r="O179" s="394">
        <f>SUM(O173:O178)</f>
        <v>910</v>
      </c>
      <c r="P179" s="338">
        <f>SUM(P173:P178)</f>
        <v>0</v>
      </c>
      <c r="Q179" s="240" t="s">
        <v>134</v>
      </c>
      <c r="R179" s="394">
        <f>SUM(R173:R178)</f>
        <v>7140</v>
      </c>
      <c r="S179" s="395">
        <f>SUM(S173:S178)</f>
        <v>0</v>
      </c>
    </row>
    <row r="180" spans="1:19" s="23" customFormat="1" ht="15" customHeight="1">
      <c r="A180" s="213" t="s">
        <v>299</v>
      </c>
      <c r="B180" s="425" t="s">
        <v>300</v>
      </c>
      <c r="C180" s="426" t="s">
        <v>544</v>
      </c>
      <c r="D180" s="216"/>
      <c r="E180" s="427"/>
      <c r="F180" s="428"/>
      <c r="G180" s="224"/>
      <c r="H180" s="279" t="s">
        <v>302</v>
      </c>
      <c r="I180" s="391">
        <v>650</v>
      </c>
      <c r="J180" s="216"/>
      <c r="K180" s="373" t="s">
        <v>303</v>
      </c>
      <c r="L180" s="219" t="s">
        <v>522</v>
      </c>
      <c r="M180" s="216"/>
      <c r="N180" s="373" t="s">
        <v>303</v>
      </c>
      <c r="O180" s="219" t="s">
        <v>522</v>
      </c>
      <c r="P180" s="216"/>
      <c r="Q180" s="280"/>
      <c r="R180" s="390"/>
      <c r="S180" s="217"/>
    </row>
    <row r="181" spans="1:19" s="23" customFormat="1" ht="15" customHeight="1">
      <c r="A181" s="429"/>
      <c r="B181" s="361" t="s">
        <v>545</v>
      </c>
      <c r="C181" s="393">
        <v>3760</v>
      </c>
      <c r="D181" s="223"/>
      <c r="E181" s="286" t="s">
        <v>508</v>
      </c>
      <c r="F181" s="393">
        <v>420</v>
      </c>
      <c r="G181" s="224"/>
      <c r="H181" s="292" t="s">
        <v>304</v>
      </c>
      <c r="I181" s="393">
        <v>600</v>
      </c>
      <c r="J181" s="223"/>
      <c r="K181" s="361" t="s">
        <v>305</v>
      </c>
      <c r="L181" s="393">
        <v>100</v>
      </c>
      <c r="M181" s="223"/>
      <c r="N181" s="361" t="s">
        <v>305</v>
      </c>
      <c r="O181" s="393">
        <v>490</v>
      </c>
      <c r="P181" s="223"/>
      <c r="Q181" s="286"/>
      <c r="R181" s="398"/>
      <c r="S181" s="224"/>
    </row>
    <row r="182" spans="1:19" s="23" customFormat="1" ht="15" customHeight="1">
      <c r="A182" s="429"/>
      <c r="B182" s="361" t="s">
        <v>546</v>
      </c>
      <c r="C182" s="393">
        <v>150</v>
      </c>
      <c r="D182" s="223"/>
      <c r="E182" s="427"/>
      <c r="F182" s="430"/>
      <c r="G182" s="224"/>
      <c r="H182" s="292" t="s">
        <v>306</v>
      </c>
      <c r="I182" s="393">
        <v>1550</v>
      </c>
      <c r="J182" s="223"/>
      <c r="K182" s="361" t="s">
        <v>547</v>
      </c>
      <c r="L182" s="393">
        <v>10</v>
      </c>
      <c r="M182" s="223"/>
      <c r="N182" s="361" t="s">
        <v>547</v>
      </c>
      <c r="O182" s="393">
        <v>50</v>
      </c>
      <c r="P182" s="223"/>
      <c r="Q182" s="286" t="s">
        <v>301</v>
      </c>
      <c r="R182" s="393">
        <v>2720</v>
      </c>
      <c r="S182" s="224"/>
    </row>
    <row r="183" spans="1:19" s="23" customFormat="1" ht="15" customHeight="1">
      <c r="A183" s="429"/>
      <c r="B183" s="361"/>
      <c r="C183" s="393"/>
      <c r="D183" s="223"/>
      <c r="E183" s="286" t="s">
        <v>301</v>
      </c>
      <c r="F183" s="393">
        <v>600</v>
      </c>
      <c r="G183" s="224"/>
      <c r="H183" s="292" t="s">
        <v>307</v>
      </c>
      <c r="I183" s="393">
        <v>900</v>
      </c>
      <c r="J183" s="223"/>
      <c r="K183" s="361"/>
      <c r="L183" s="393"/>
      <c r="M183" s="223"/>
      <c r="N183" s="361"/>
      <c r="O183" s="393"/>
      <c r="P183" s="223"/>
      <c r="Q183" s="286" t="s">
        <v>308</v>
      </c>
      <c r="R183" s="393">
        <v>4430</v>
      </c>
      <c r="S183" s="224"/>
    </row>
    <row r="184" spans="1:19" s="23" customFormat="1" ht="15" customHeight="1">
      <c r="A184" s="429"/>
      <c r="B184" s="361"/>
      <c r="C184" s="215"/>
      <c r="D184" s="223"/>
      <c r="E184" s="427" t="s">
        <v>507</v>
      </c>
      <c r="F184" s="363">
        <v>250</v>
      </c>
      <c r="G184" s="224"/>
      <c r="H184" s="292" t="s">
        <v>301</v>
      </c>
      <c r="I184" s="393">
        <v>550</v>
      </c>
      <c r="J184" s="223"/>
      <c r="K184" s="361"/>
      <c r="L184" s="393"/>
      <c r="M184" s="223"/>
      <c r="N184" s="361"/>
      <c r="O184" s="398"/>
      <c r="P184" s="223"/>
      <c r="Q184" s="286"/>
      <c r="R184" s="215"/>
      <c r="S184" s="224"/>
    </row>
    <row r="185" spans="1:19" s="23" customFormat="1" ht="15" customHeight="1">
      <c r="A185" s="429"/>
      <c r="B185" s="361" t="s">
        <v>310</v>
      </c>
      <c r="C185" s="393">
        <v>2300</v>
      </c>
      <c r="D185" s="223"/>
      <c r="E185" s="286" t="s">
        <v>309</v>
      </c>
      <c r="F185" s="393">
        <v>600</v>
      </c>
      <c r="G185" s="224"/>
      <c r="H185" s="292" t="s">
        <v>312</v>
      </c>
      <c r="I185" s="393">
        <v>900</v>
      </c>
      <c r="J185" s="223"/>
      <c r="K185" s="361" t="s">
        <v>313</v>
      </c>
      <c r="L185" s="393">
        <v>50</v>
      </c>
      <c r="M185" s="223"/>
      <c r="N185" s="361" t="s">
        <v>313</v>
      </c>
      <c r="O185" s="393">
        <v>150</v>
      </c>
      <c r="P185" s="223"/>
      <c r="Q185" s="286" t="s">
        <v>304</v>
      </c>
      <c r="R185" s="393">
        <v>2000</v>
      </c>
      <c r="S185" s="224"/>
    </row>
    <row r="186" spans="1:19" s="23" customFormat="1" ht="15" customHeight="1">
      <c r="A186" s="429"/>
      <c r="B186" s="361" t="s">
        <v>314</v>
      </c>
      <c r="C186" s="393">
        <v>600</v>
      </c>
      <c r="D186" s="223"/>
      <c r="E186" s="286" t="s">
        <v>311</v>
      </c>
      <c r="F186" s="393">
        <v>80</v>
      </c>
      <c r="G186" s="224"/>
      <c r="H186" s="292" t="s">
        <v>315</v>
      </c>
      <c r="I186" s="393">
        <v>550</v>
      </c>
      <c r="J186" s="223"/>
      <c r="K186" s="361" t="s">
        <v>315</v>
      </c>
      <c r="L186" s="393">
        <v>20</v>
      </c>
      <c r="M186" s="223"/>
      <c r="N186" s="361" t="s">
        <v>316</v>
      </c>
      <c r="O186" s="393">
        <v>70</v>
      </c>
      <c r="P186" s="223"/>
      <c r="Q186" s="286" t="s">
        <v>314</v>
      </c>
      <c r="R186" s="393">
        <v>1060</v>
      </c>
      <c r="S186" s="224"/>
    </row>
    <row r="187" spans="1:19" s="400" customFormat="1" ht="15" customHeight="1">
      <c r="A187" s="429"/>
      <c r="B187" s="286"/>
      <c r="C187" s="393"/>
      <c r="D187" s="223"/>
      <c r="E187" s="286"/>
      <c r="F187" s="215"/>
      <c r="G187" s="332"/>
      <c r="H187" s="292"/>
      <c r="I187" s="393"/>
      <c r="J187" s="223"/>
      <c r="K187" s="286"/>
      <c r="L187" s="393"/>
      <c r="M187" s="223"/>
      <c r="N187" s="286"/>
      <c r="O187" s="393"/>
      <c r="P187" s="223"/>
      <c r="Q187" s="286"/>
      <c r="R187" s="393"/>
      <c r="S187" s="224"/>
    </row>
    <row r="188" spans="1:19" s="400" customFormat="1" ht="15" customHeight="1">
      <c r="A188" s="429"/>
      <c r="B188" s="304"/>
      <c r="C188" s="401"/>
      <c r="D188" s="306"/>
      <c r="E188" s="282"/>
      <c r="F188" s="283"/>
      <c r="G188" s="336"/>
      <c r="H188" s="304"/>
      <c r="I188" s="401"/>
      <c r="J188" s="306"/>
      <c r="K188" s="307"/>
      <c r="L188" s="401"/>
      <c r="M188" s="306"/>
      <c r="N188" s="307"/>
      <c r="O188" s="401"/>
      <c r="P188" s="306"/>
      <c r="Q188" s="307"/>
      <c r="R188" s="401"/>
      <c r="S188" s="294"/>
    </row>
    <row r="189" spans="1:19" s="402" customFormat="1" ht="15" customHeight="1" thickBot="1">
      <c r="A189" s="236">
        <f>R189+C189+F189+I189+L189+O189</f>
        <v>25610</v>
      </c>
      <c r="B189" s="237" t="s">
        <v>134</v>
      </c>
      <c r="C189" s="394">
        <f>SUM(C180:C188)</f>
        <v>6810</v>
      </c>
      <c r="D189" s="338">
        <f>SUM(D180:D188)</f>
        <v>0</v>
      </c>
      <c r="E189" s="240" t="s">
        <v>134</v>
      </c>
      <c r="F189" s="394">
        <f>SUM(F180:F186)</f>
        <v>1950</v>
      </c>
      <c r="G189" s="395">
        <f>SUM(G180:G188)</f>
        <v>0</v>
      </c>
      <c r="H189" s="237" t="s">
        <v>134</v>
      </c>
      <c r="I189" s="394">
        <f>SUM(I180:I188)</f>
        <v>5700</v>
      </c>
      <c r="J189" s="338">
        <f>SUM(J180:J188)</f>
        <v>0</v>
      </c>
      <c r="K189" s="240" t="s">
        <v>134</v>
      </c>
      <c r="L189" s="394">
        <f>SUM(L180:L188)</f>
        <v>180</v>
      </c>
      <c r="M189" s="395">
        <f>SUM(M180:M188)</f>
        <v>0</v>
      </c>
      <c r="N189" s="237" t="s">
        <v>134</v>
      </c>
      <c r="O189" s="394">
        <f>SUM(O180:O188)</f>
        <v>760</v>
      </c>
      <c r="P189" s="338">
        <f>SUM(P180:P188)</f>
        <v>0</v>
      </c>
      <c r="Q189" s="240" t="s">
        <v>134</v>
      </c>
      <c r="R189" s="394">
        <f>SUM(R180:R188)</f>
        <v>10210</v>
      </c>
      <c r="S189" s="395">
        <f>SUM(S180:S188)</f>
        <v>0</v>
      </c>
    </row>
    <row r="190" spans="1:19" s="23" customFormat="1" ht="15" customHeight="1">
      <c r="A190" s="222" t="s">
        <v>317</v>
      </c>
      <c r="B190" s="289" t="s">
        <v>318</v>
      </c>
      <c r="C190" s="403">
        <v>350</v>
      </c>
      <c r="D190" s="287"/>
      <c r="E190" s="282" t="s">
        <v>319</v>
      </c>
      <c r="F190" s="403">
        <v>510</v>
      </c>
      <c r="G190" s="288"/>
      <c r="H190" s="292" t="s">
        <v>576</v>
      </c>
      <c r="I190" s="393">
        <v>330</v>
      </c>
      <c r="J190" s="287"/>
      <c r="K190" s="282" t="s">
        <v>321</v>
      </c>
      <c r="L190" s="283">
        <v>10</v>
      </c>
      <c r="M190" s="288"/>
      <c r="N190" s="289" t="s">
        <v>321</v>
      </c>
      <c r="O190" s="283">
        <v>30</v>
      </c>
      <c r="P190" s="287"/>
      <c r="Q190" s="282" t="s">
        <v>322</v>
      </c>
      <c r="R190" s="403">
        <v>1760</v>
      </c>
      <c r="S190" s="288"/>
    </row>
    <row r="191" spans="1:19" s="23" customFormat="1" ht="15" customHeight="1">
      <c r="A191" s="222"/>
      <c r="B191" s="286" t="s">
        <v>504</v>
      </c>
      <c r="C191" s="215">
        <v>900</v>
      </c>
      <c r="D191" s="223"/>
      <c r="E191" s="286" t="s">
        <v>323</v>
      </c>
      <c r="F191" s="393">
        <v>950</v>
      </c>
      <c r="G191" s="224"/>
      <c r="H191" s="289" t="s">
        <v>320</v>
      </c>
      <c r="I191" s="403">
        <v>1100</v>
      </c>
      <c r="J191" s="223"/>
      <c r="K191" s="286" t="s">
        <v>470</v>
      </c>
      <c r="L191" s="215">
        <v>60</v>
      </c>
      <c r="M191" s="224"/>
      <c r="N191" s="286" t="s">
        <v>470</v>
      </c>
      <c r="O191" s="215">
        <v>240</v>
      </c>
      <c r="P191" s="223"/>
      <c r="Q191" s="286"/>
      <c r="R191" s="393"/>
      <c r="S191" s="224"/>
    </row>
    <row r="192" spans="1:19" s="23" customFormat="1" ht="15" customHeight="1">
      <c r="A192" s="222"/>
      <c r="B192" s="286"/>
      <c r="C192" s="393"/>
      <c r="D192" s="333"/>
      <c r="E192" s="286"/>
      <c r="F192" s="393"/>
      <c r="G192" s="332"/>
      <c r="H192" s="292" t="s">
        <v>319</v>
      </c>
      <c r="I192" s="393">
        <v>900</v>
      </c>
      <c r="J192" s="223"/>
      <c r="K192" s="286"/>
      <c r="L192" s="393"/>
      <c r="M192" s="332"/>
      <c r="N192" s="292"/>
      <c r="O192" s="393"/>
      <c r="P192" s="333"/>
      <c r="Q192" s="286"/>
      <c r="R192" s="393"/>
      <c r="S192" s="224"/>
    </row>
    <row r="193" spans="1:19" s="400" customFormat="1" ht="15" customHeight="1">
      <c r="A193" s="222"/>
      <c r="B193" s="286" t="s">
        <v>542</v>
      </c>
      <c r="C193" s="393">
        <v>30</v>
      </c>
      <c r="D193" s="223"/>
      <c r="E193" s="286" t="s">
        <v>542</v>
      </c>
      <c r="F193" s="393">
        <v>10</v>
      </c>
      <c r="G193" s="224"/>
      <c r="H193" s="292" t="s">
        <v>322</v>
      </c>
      <c r="I193" s="393">
        <v>500</v>
      </c>
      <c r="J193" s="333"/>
      <c r="K193" s="286" t="s">
        <v>542</v>
      </c>
      <c r="L193" s="393">
        <v>10</v>
      </c>
      <c r="M193" s="224"/>
      <c r="N193" s="286" t="s">
        <v>542</v>
      </c>
      <c r="O193" s="393">
        <v>10</v>
      </c>
      <c r="P193" s="223"/>
      <c r="Q193" s="286" t="s">
        <v>324</v>
      </c>
      <c r="R193" s="393">
        <v>2990</v>
      </c>
      <c r="S193" s="224"/>
    </row>
    <row r="194" spans="1:19" s="23" customFormat="1" ht="15" customHeight="1">
      <c r="A194" s="222"/>
      <c r="B194" s="286"/>
      <c r="C194" s="393"/>
      <c r="D194" s="223"/>
      <c r="E194" s="286"/>
      <c r="F194" s="431"/>
      <c r="G194" s="224"/>
      <c r="H194" s="292" t="s">
        <v>441</v>
      </c>
      <c r="I194" s="393">
        <v>450</v>
      </c>
      <c r="J194" s="223"/>
      <c r="K194" s="286"/>
      <c r="L194" s="431"/>
      <c r="M194" s="224"/>
      <c r="N194" s="286"/>
      <c r="O194" s="431"/>
      <c r="P194" s="223"/>
      <c r="Q194" s="286"/>
      <c r="R194" s="215"/>
      <c r="S194" s="224"/>
    </row>
    <row r="195" spans="1:19" s="23" customFormat="1" ht="15" customHeight="1">
      <c r="A195" s="222"/>
      <c r="B195" s="286"/>
      <c r="C195" s="393"/>
      <c r="D195" s="333"/>
      <c r="E195" s="286"/>
      <c r="F195" s="215"/>
      <c r="G195" s="224"/>
      <c r="H195" s="292"/>
      <c r="I195" s="393"/>
      <c r="J195" s="333"/>
      <c r="K195" s="286"/>
      <c r="L195" s="393"/>
      <c r="M195" s="332"/>
      <c r="N195" s="286"/>
      <c r="O195" s="393"/>
      <c r="P195" s="333"/>
      <c r="Q195" s="286"/>
      <c r="R195" s="215"/>
      <c r="S195" s="224"/>
    </row>
    <row r="196" spans="1:19" s="400" customFormat="1" ht="15" customHeight="1">
      <c r="A196" s="222"/>
      <c r="B196" s="286" t="s">
        <v>325</v>
      </c>
      <c r="C196" s="393">
        <v>500</v>
      </c>
      <c r="D196" s="223"/>
      <c r="E196" s="286" t="s">
        <v>325</v>
      </c>
      <c r="F196" s="393">
        <v>130</v>
      </c>
      <c r="G196" s="224"/>
      <c r="H196" s="292"/>
      <c r="I196" s="393"/>
      <c r="J196" s="333"/>
      <c r="K196" s="286" t="s">
        <v>325</v>
      </c>
      <c r="L196" s="393">
        <v>20</v>
      </c>
      <c r="M196" s="224"/>
      <c r="N196" s="286" t="s">
        <v>325</v>
      </c>
      <c r="O196" s="393">
        <v>110</v>
      </c>
      <c r="P196" s="223"/>
      <c r="Q196" s="286" t="s">
        <v>326</v>
      </c>
      <c r="R196" s="393">
        <v>3060</v>
      </c>
      <c r="S196" s="224"/>
    </row>
    <row r="197" spans="1:19" s="23" customFormat="1" ht="15" customHeight="1">
      <c r="A197" s="222"/>
      <c r="B197" s="286" t="s">
        <v>564</v>
      </c>
      <c r="C197" s="393">
        <v>700</v>
      </c>
      <c r="D197" s="223"/>
      <c r="E197" s="286" t="s">
        <v>565</v>
      </c>
      <c r="F197" s="393">
        <v>110</v>
      </c>
      <c r="G197" s="224"/>
      <c r="H197" s="225" t="s">
        <v>327</v>
      </c>
      <c r="I197" s="393">
        <v>2250</v>
      </c>
      <c r="J197" s="223"/>
      <c r="K197" s="286" t="s">
        <v>328</v>
      </c>
      <c r="L197" s="393">
        <v>50</v>
      </c>
      <c r="M197" s="224"/>
      <c r="N197" s="292" t="s">
        <v>565</v>
      </c>
      <c r="O197" s="393">
        <v>150</v>
      </c>
      <c r="P197" s="223"/>
      <c r="Q197" s="286" t="s">
        <v>566</v>
      </c>
      <c r="R197" s="393">
        <v>3560</v>
      </c>
      <c r="S197" s="224"/>
    </row>
    <row r="198" spans="1:19" s="400" customFormat="1" ht="15" customHeight="1">
      <c r="A198" s="303"/>
      <c r="B198" s="304"/>
      <c r="C198" s="401"/>
      <c r="D198" s="337"/>
      <c r="E198" s="307"/>
      <c r="F198" s="401"/>
      <c r="G198" s="294"/>
      <c r="H198" s="309" t="s">
        <v>329</v>
      </c>
      <c r="I198" s="401">
        <v>1250</v>
      </c>
      <c r="J198" s="306"/>
      <c r="K198" s="307" t="s">
        <v>330</v>
      </c>
      <c r="L198" s="401">
        <v>20</v>
      </c>
      <c r="M198" s="294"/>
      <c r="N198" s="304"/>
      <c r="O198" s="401"/>
      <c r="P198" s="337"/>
      <c r="Q198" s="307"/>
      <c r="R198" s="432"/>
      <c r="S198" s="294"/>
    </row>
    <row r="199" spans="1:19" s="402" customFormat="1" ht="15.75" customHeight="1" thickBot="1">
      <c r="A199" s="236">
        <f>R199+C199+F199+I199+L199+O199</f>
        <v>23050</v>
      </c>
      <c r="B199" s="237" t="s">
        <v>134</v>
      </c>
      <c r="C199" s="394">
        <f>SUM(C190:C198)</f>
        <v>2480</v>
      </c>
      <c r="D199" s="338">
        <f>SUM(D190:D198)</f>
        <v>0</v>
      </c>
      <c r="E199" s="240" t="s">
        <v>134</v>
      </c>
      <c r="F199" s="394">
        <f>SUM(F190:F198)</f>
        <v>1710</v>
      </c>
      <c r="G199" s="395">
        <f>SUM(G190:G198)</f>
        <v>0</v>
      </c>
      <c r="H199" s="237" t="s">
        <v>134</v>
      </c>
      <c r="I199" s="394">
        <f>SUM(I190:I198)</f>
        <v>6780</v>
      </c>
      <c r="J199" s="338">
        <f>SUM(J190:J198)</f>
        <v>0</v>
      </c>
      <c r="K199" s="240" t="s">
        <v>134</v>
      </c>
      <c r="L199" s="394">
        <f>SUM(L190:L198)</f>
        <v>170</v>
      </c>
      <c r="M199" s="395">
        <f>SUM(M190:M198)</f>
        <v>0</v>
      </c>
      <c r="N199" s="237" t="s">
        <v>134</v>
      </c>
      <c r="O199" s="394">
        <f>SUM(O190:O198)</f>
        <v>540</v>
      </c>
      <c r="P199" s="338">
        <f>SUM(P190:P198)</f>
        <v>0</v>
      </c>
      <c r="Q199" s="240" t="s">
        <v>134</v>
      </c>
      <c r="R199" s="394">
        <f>SUM(R190:R198)</f>
        <v>11370</v>
      </c>
      <c r="S199" s="395">
        <f>SUM(S190:S198)</f>
        <v>0</v>
      </c>
    </row>
    <row r="200" spans="1:19" s="347" customFormat="1" ht="14.25" thickBot="1">
      <c r="A200" s="344" t="s">
        <v>184</v>
      </c>
      <c r="B200" s="345"/>
      <c r="C200" s="346"/>
      <c r="D200" s="346"/>
      <c r="E200" s="345"/>
      <c r="F200" s="346"/>
      <c r="G200" s="346"/>
      <c r="H200" s="345"/>
      <c r="I200" s="346"/>
      <c r="J200" s="346"/>
      <c r="K200" s="345"/>
      <c r="L200" s="346"/>
      <c r="M200" s="346"/>
      <c r="N200" s="345"/>
      <c r="O200" s="346"/>
      <c r="P200" s="346"/>
      <c r="Q200" s="345"/>
      <c r="R200" s="346"/>
      <c r="S200" s="346"/>
    </row>
    <row r="201" spans="1:19" s="353" customFormat="1" ht="15.75" customHeight="1" thickBot="1">
      <c r="A201" s="348">
        <f>R201+C201+F201+I201+L201+O201</f>
        <v>70030</v>
      </c>
      <c r="B201" s="349" t="s">
        <v>185</v>
      </c>
      <c r="C201" s="433">
        <f>C189+C179+C199</f>
        <v>16090</v>
      </c>
      <c r="D201" s="434">
        <f>D189+D179+D199</f>
        <v>0</v>
      </c>
      <c r="E201" s="349" t="s">
        <v>185</v>
      </c>
      <c r="F201" s="433">
        <f>F189+F179+F199</f>
        <v>5440</v>
      </c>
      <c r="G201" s="434">
        <f>G189+G179+G199</f>
        <v>0</v>
      </c>
      <c r="H201" s="349" t="s">
        <v>185</v>
      </c>
      <c r="I201" s="433">
        <f>I189+I179+I199</f>
        <v>16830</v>
      </c>
      <c r="J201" s="434">
        <f>J189+J179+J199</f>
        <v>0</v>
      </c>
      <c r="K201" s="349" t="s">
        <v>185</v>
      </c>
      <c r="L201" s="433">
        <f>L189+L179+L199</f>
        <v>740</v>
      </c>
      <c r="M201" s="434">
        <f>M189+M179+M199</f>
        <v>0</v>
      </c>
      <c r="N201" s="349" t="s">
        <v>185</v>
      </c>
      <c r="O201" s="433">
        <f>O189+O179+O199</f>
        <v>2210</v>
      </c>
      <c r="P201" s="434">
        <f>P189+P179+P199</f>
        <v>0</v>
      </c>
      <c r="Q201" s="349" t="s">
        <v>185</v>
      </c>
      <c r="R201" s="433">
        <f>R189+R179+R199</f>
        <v>28720</v>
      </c>
      <c r="S201" s="434">
        <f>S189+S179+S199</f>
        <v>0</v>
      </c>
    </row>
    <row r="202" spans="1:19" ht="15" customHeight="1">
      <c r="A202" s="243" t="s">
        <v>135</v>
      </c>
      <c r="O202" s="245" t="s">
        <v>136</v>
      </c>
      <c r="P202" s="245"/>
      <c r="Q202" s="245"/>
      <c r="R202" s="245"/>
      <c r="S202" s="245"/>
    </row>
    <row r="203" spans="1:19" ht="15.75" customHeight="1">
      <c r="A203" s="246" t="s">
        <v>331</v>
      </c>
      <c r="B203" s="246"/>
      <c r="C203" s="246"/>
      <c r="D203" s="246"/>
      <c r="E203" s="246"/>
      <c r="F203" s="246"/>
      <c r="G203" s="246"/>
      <c r="H203" s="246"/>
      <c r="I203" s="246"/>
      <c r="J203" s="246"/>
      <c r="K203" s="246"/>
      <c r="L203" s="246"/>
      <c r="M203" s="246"/>
      <c r="N203" s="246"/>
      <c r="O203" s="246"/>
      <c r="P203" s="246"/>
      <c r="Q203" s="246"/>
      <c r="R203" s="246"/>
      <c r="S203" s="246"/>
    </row>
    <row r="204" spans="1:19" ht="15" customHeight="1">
      <c r="A204" s="247" t="s">
        <v>43</v>
      </c>
      <c r="B204" s="383"/>
      <c r="C204" s="249" t="s">
        <v>44</v>
      </c>
      <c r="D204" s="383"/>
      <c r="E204" s="249" t="s">
        <v>45</v>
      </c>
      <c r="F204" s="250"/>
      <c r="G204" s="184" t="s">
        <v>46</v>
      </c>
      <c r="H204" s="249" t="s">
        <v>47</v>
      </c>
      <c r="I204" s="384"/>
      <c r="J204" s="383"/>
      <c r="K204" s="252" t="s">
        <v>9</v>
      </c>
      <c r="L204" s="252"/>
      <c r="M204" s="250"/>
      <c r="N204" s="253" t="s">
        <v>48</v>
      </c>
      <c r="O204" s="254"/>
      <c r="P204" s="185"/>
      <c r="Q204" s="255" t="str">
        <f>Q2</f>
        <v>愛媛県 令和6年04月</v>
      </c>
      <c r="R204" s="255"/>
      <c r="S204" s="255"/>
    </row>
    <row r="205" spans="1:19" s="193" customFormat="1" ht="22.5" customHeight="1">
      <c r="A205" s="435">
        <f>A3</f>
      </c>
      <c r="B205" s="383"/>
      <c r="C205" s="257">
        <f>S244+D244+G244+J244+M244+P244</f>
        <v>0</v>
      </c>
      <c r="D205" s="383"/>
      <c r="E205" s="257">
        <f>C3+C45+C89+C135+C169+C205</f>
        <v>0</v>
      </c>
      <c r="F205" s="259"/>
      <c r="G205" s="189">
        <f>G3</f>
        <v>0</v>
      </c>
      <c r="H205" s="260">
        <f>H3</f>
        <v>0</v>
      </c>
      <c r="I205" s="384"/>
      <c r="J205" s="383"/>
      <c r="K205" s="260">
        <f>K3</f>
        <v>0</v>
      </c>
      <c r="L205" s="261"/>
      <c r="M205" s="262"/>
      <c r="N205" s="263">
        <f>N3</f>
        <v>0</v>
      </c>
      <c r="O205" s="264"/>
      <c r="P205" s="185"/>
      <c r="Q205" s="185" t="s">
        <v>332</v>
      </c>
      <c r="R205" s="185"/>
      <c r="S205" s="185"/>
    </row>
    <row r="206" spans="1:19" s="382" customFormat="1" ht="3" customHeight="1" thickBot="1">
      <c r="A206" s="436"/>
      <c r="B206" s="195"/>
      <c r="C206" s="196"/>
      <c r="D206" s="196"/>
      <c r="E206" s="197"/>
      <c r="F206" s="196"/>
      <c r="G206" s="196"/>
      <c r="H206" s="197"/>
      <c r="I206" s="196"/>
      <c r="J206" s="196"/>
      <c r="K206" s="197"/>
      <c r="L206" s="196"/>
      <c r="M206" s="196"/>
      <c r="N206" s="197"/>
      <c r="O206" s="196"/>
      <c r="P206" s="181"/>
      <c r="Q206" s="197"/>
      <c r="R206" s="196"/>
      <c r="S206" s="198"/>
    </row>
    <row r="207" spans="1:19" s="203" customFormat="1" ht="15.75" customHeight="1">
      <c r="A207" s="199" t="s">
        <v>50</v>
      </c>
      <c r="B207" s="265" t="s">
        <v>51</v>
      </c>
      <c r="C207" s="266"/>
      <c r="D207" s="267"/>
      <c r="E207" s="265" t="s">
        <v>52</v>
      </c>
      <c r="F207" s="266"/>
      <c r="G207" s="267"/>
      <c r="H207" s="437" t="s">
        <v>53</v>
      </c>
      <c r="I207" s="437"/>
      <c r="J207" s="437"/>
      <c r="K207" s="201" t="s">
        <v>54</v>
      </c>
      <c r="L207" s="200"/>
      <c r="M207" s="202"/>
      <c r="N207" s="265" t="s">
        <v>55</v>
      </c>
      <c r="O207" s="266"/>
      <c r="P207" s="267"/>
      <c r="Q207" s="265" t="s">
        <v>56</v>
      </c>
      <c r="R207" s="266"/>
      <c r="S207" s="267"/>
    </row>
    <row r="208" spans="1:19" s="212" customFormat="1" ht="12" customHeight="1" thickBot="1">
      <c r="A208" s="268"/>
      <c r="B208" s="269" t="s">
        <v>57</v>
      </c>
      <c r="C208" s="270" t="s">
        <v>58</v>
      </c>
      <c r="D208" s="271" t="s">
        <v>59</v>
      </c>
      <c r="E208" s="272" t="s">
        <v>57</v>
      </c>
      <c r="F208" s="270" t="s">
        <v>58</v>
      </c>
      <c r="G208" s="273" t="s">
        <v>59</v>
      </c>
      <c r="H208" s="269" t="s">
        <v>57</v>
      </c>
      <c r="I208" s="270" t="s">
        <v>58</v>
      </c>
      <c r="J208" s="271" t="s">
        <v>59</v>
      </c>
      <c r="K208" s="272" t="s">
        <v>57</v>
      </c>
      <c r="L208" s="270" t="s">
        <v>58</v>
      </c>
      <c r="M208" s="274" t="s">
        <v>59</v>
      </c>
      <c r="N208" s="269" t="s">
        <v>57</v>
      </c>
      <c r="O208" s="270" t="s">
        <v>58</v>
      </c>
      <c r="P208" s="275" t="s">
        <v>59</v>
      </c>
      <c r="Q208" s="272" t="s">
        <v>57</v>
      </c>
      <c r="R208" s="270" t="s">
        <v>58</v>
      </c>
      <c r="S208" s="273" t="s">
        <v>59</v>
      </c>
    </row>
    <row r="209" spans="1:19" s="23" customFormat="1" ht="15" customHeight="1">
      <c r="A209" s="213" t="s">
        <v>333</v>
      </c>
      <c r="B209" s="279" t="s">
        <v>334</v>
      </c>
      <c r="C209" s="391">
        <v>1000</v>
      </c>
      <c r="D209" s="216"/>
      <c r="E209" s="280" t="s">
        <v>335</v>
      </c>
      <c r="F209" s="391">
        <v>250</v>
      </c>
      <c r="G209" s="217"/>
      <c r="H209" s="279" t="s">
        <v>335</v>
      </c>
      <c r="I209" s="391">
        <v>1650</v>
      </c>
      <c r="J209" s="216"/>
      <c r="K209" s="280" t="s">
        <v>336</v>
      </c>
      <c r="L209" s="391">
        <v>20</v>
      </c>
      <c r="M209" s="217"/>
      <c r="N209" s="279" t="s">
        <v>336</v>
      </c>
      <c r="O209" s="391">
        <v>170</v>
      </c>
      <c r="P209" s="216"/>
      <c r="Q209" s="280" t="s">
        <v>335</v>
      </c>
      <c r="R209" s="391">
        <v>1700</v>
      </c>
      <c r="S209" s="217"/>
    </row>
    <row r="210" spans="1:19" s="23" customFormat="1" ht="15" customHeight="1">
      <c r="A210" s="222"/>
      <c r="B210" s="286" t="s">
        <v>337</v>
      </c>
      <c r="C210" s="393">
        <v>2100</v>
      </c>
      <c r="D210" s="223"/>
      <c r="E210" s="286" t="s">
        <v>338</v>
      </c>
      <c r="F210" s="393">
        <v>400</v>
      </c>
      <c r="G210" s="224"/>
      <c r="H210" s="292" t="s">
        <v>339</v>
      </c>
      <c r="I210" s="393">
        <v>1300</v>
      </c>
      <c r="J210" s="223"/>
      <c r="K210" s="286" t="s">
        <v>340</v>
      </c>
      <c r="L210" s="393">
        <v>240</v>
      </c>
      <c r="M210" s="224"/>
      <c r="N210" s="292" t="s">
        <v>341</v>
      </c>
      <c r="O210" s="393">
        <v>450</v>
      </c>
      <c r="P210" s="223"/>
      <c r="Q210" s="286" t="s">
        <v>342</v>
      </c>
      <c r="R210" s="393">
        <v>4570</v>
      </c>
      <c r="S210" s="224"/>
    </row>
    <row r="211" spans="1:19" s="23" customFormat="1" ht="15" customHeight="1">
      <c r="A211" s="222"/>
      <c r="B211" s="286" t="s">
        <v>343</v>
      </c>
      <c r="C211" s="393">
        <v>1350</v>
      </c>
      <c r="D211" s="223"/>
      <c r="E211" s="286" t="s">
        <v>344</v>
      </c>
      <c r="F211" s="393">
        <v>340</v>
      </c>
      <c r="G211" s="224"/>
      <c r="H211" s="286" t="s">
        <v>345</v>
      </c>
      <c r="I211" s="393">
        <v>1150</v>
      </c>
      <c r="J211" s="223"/>
      <c r="K211" s="286" t="s">
        <v>346</v>
      </c>
      <c r="L211" s="393">
        <v>100</v>
      </c>
      <c r="M211" s="224"/>
      <c r="N211" s="292" t="s">
        <v>346</v>
      </c>
      <c r="O211" s="393">
        <v>190</v>
      </c>
      <c r="P211" s="223"/>
      <c r="Q211" s="286" t="s">
        <v>567</v>
      </c>
      <c r="R211" s="393">
        <v>3980</v>
      </c>
      <c r="S211" s="224"/>
    </row>
    <row r="212" spans="1:19" s="23" customFormat="1" ht="15" customHeight="1">
      <c r="A212" s="222"/>
      <c r="B212" s="286" t="s">
        <v>347</v>
      </c>
      <c r="C212" s="393">
        <v>950</v>
      </c>
      <c r="D212" s="223"/>
      <c r="E212" s="438" t="s">
        <v>348</v>
      </c>
      <c r="F212" s="393">
        <v>120</v>
      </c>
      <c r="G212" s="224"/>
      <c r="H212" s="292" t="s">
        <v>344</v>
      </c>
      <c r="I212" s="393">
        <v>300</v>
      </c>
      <c r="J212" s="223"/>
      <c r="K212" s="286" t="s">
        <v>471</v>
      </c>
      <c r="L212" s="393">
        <v>40</v>
      </c>
      <c r="M212" s="224"/>
      <c r="N212" s="292" t="s">
        <v>350</v>
      </c>
      <c r="O212" s="393">
        <v>160</v>
      </c>
      <c r="P212" s="223"/>
      <c r="Q212" s="286" t="s">
        <v>351</v>
      </c>
      <c r="R212" s="393">
        <v>1300</v>
      </c>
      <c r="S212" s="224"/>
    </row>
    <row r="213" spans="1:19" s="23" customFormat="1" ht="15" customHeight="1">
      <c r="A213" s="222"/>
      <c r="B213" s="286" t="s">
        <v>472</v>
      </c>
      <c r="C213" s="393">
        <v>190</v>
      </c>
      <c r="D213" s="223"/>
      <c r="E213" s="286" t="s">
        <v>351</v>
      </c>
      <c r="F213" s="393">
        <v>450</v>
      </c>
      <c r="G213" s="224"/>
      <c r="H213" s="292" t="s">
        <v>352</v>
      </c>
      <c r="I213" s="393">
        <v>2250</v>
      </c>
      <c r="J213" s="223"/>
      <c r="K213" s="286"/>
      <c r="L213" s="393"/>
      <c r="M213" s="332"/>
      <c r="N213" s="292"/>
      <c r="O213" s="398"/>
      <c r="P213" s="223"/>
      <c r="Q213" s="286" t="s">
        <v>569</v>
      </c>
      <c r="R213" s="393">
        <v>3070</v>
      </c>
      <c r="S213" s="224"/>
    </row>
    <row r="214" spans="1:19" s="23" customFormat="1" ht="15" customHeight="1">
      <c r="A214" s="222"/>
      <c r="B214" s="286"/>
      <c r="C214" s="393"/>
      <c r="D214" s="333"/>
      <c r="E214" s="286" t="s">
        <v>572</v>
      </c>
      <c r="F214" s="393">
        <v>120</v>
      </c>
      <c r="G214" s="224"/>
      <c r="H214" s="292"/>
      <c r="I214" s="393"/>
      <c r="J214" s="333"/>
      <c r="K214" s="286"/>
      <c r="L214" s="393"/>
      <c r="M214" s="332"/>
      <c r="N214" s="292" t="s">
        <v>353</v>
      </c>
      <c r="O214" s="439" t="s">
        <v>573</v>
      </c>
      <c r="P214" s="223"/>
      <c r="Q214" s="286" t="s">
        <v>554</v>
      </c>
      <c r="R214" s="393"/>
      <c r="S214" s="332"/>
    </row>
    <row r="215" spans="1:19" s="23" customFormat="1" ht="15" customHeight="1">
      <c r="A215" s="222"/>
      <c r="B215" s="286"/>
      <c r="C215" s="393"/>
      <c r="D215" s="333"/>
      <c r="E215" s="286" t="s">
        <v>570</v>
      </c>
      <c r="F215" s="393">
        <v>50</v>
      </c>
      <c r="G215" s="224"/>
      <c r="H215" s="292"/>
      <c r="I215" s="393"/>
      <c r="J215" s="333"/>
      <c r="K215" s="286"/>
      <c r="L215" s="393"/>
      <c r="M215" s="332"/>
      <c r="N215" s="225" t="s">
        <v>354</v>
      </c>
      <c r="O215" s="440" t="s">
        <v>562</v>
      </c>
      <c r="P215" s="223"/>
      <c r="Q215" s="286"/>
      <c r="R215" s="393"/>
      <c r="S215" s="332"/>
    </row>
    <row r="216" spans="1:19" s="400" customFormat="1" ht="15" customHeight="1">
      <c r="A216" s="222"/>
      <c r="B216" s="286"/>
      <c r="C216" s="393"/>
      <c r="D216" s="333"/>
      <c r="E216" s="286" t="s">
        <v>460</v>
      </c>
      <c r="F216" s="393">
        <v>50</v>
      </c>
      <c r="G216" s="224"/>
      <c r="H216" s="292"/>
      <c r="I216" s="393"/>
      <c r="J216" s="333"/>
      <c r="K216" s="286"/>
      <c r="L216" s="393"/>
      <c r="M216" s="332"/>
      <c r="N216" s="286" t="s">
        <v>349</v>
      </c>
      <c r="O216" s="393">
        <v>110</v>
      </c>
      <c r="P216" s="223"/>
      <c r="Q216" s="286"/>
      <c r="R216" s="393"/>
      <c r="S216" s="332"/>
    </row>
    <row r="217" spans="1:19" s="23" customFormat="1" ht="15.75" customHeight="1">
      <c r="A217" s="222"/>
      <c r="B217" s="286" t="s">
        <v>355</v>
      </c>
      <c r="C217" s="215">
        <v>170</v>
      </c>
      <c r="D217" s="223"/>
      <c r="E217" s="286" t="s">
        <v>356</v>
      </c>
      <c r="F217" s="215">
        <v>40</v>
      </c>
      <c r="G217" s="224"/>
      <c r="H217" s="292" t="s">
        <v>357</v>
      </c>
      <c r="I217" s="215">
        <v>730</v>
      </c>
      <c r="J217" s="223"/>
      <c r="K217" s="286"/>
      <c r="L217" s="215"/>
      <c r="M217" s="328"/>
      <c r="N217" s="225" t="s">
        <v>358</v>
      </c>
      <c r="O217" s="393">
        <v>30</v>
      </c>
      <c r="P217" s="223"/>
      <c r="Q217" s="286" t="s">
        <v>359</v>
      </c>
      <c r="R217" s="232" t="s">
        <v>555</v>
      </c>
      <c r="S217" s="224"/>
    </row>
    <row r="218" spans="1:19" s="23" customFormat="1" ht="15.75" customHeight="1">
      <c r="A218" s="222"/>
      <c r="B218" s="286" t="s">
        <v>360</v>
      </c>
      <c r="C218" s="215">
        <v>70</v>
      </c>
      <c r="D218" s="223"/>
      <c r="E218" s="286" t="s">
        <v>361</v>
      </c>
      <c r="F218" s="215">
        <v>40</v>
      </c>
      <c r="G218" s="224"/>
      <c r="H218" s="292" t="s">
        <v>362</v>
      </c>
      <c r="I218" s="215">
        <v>120</v>
      </c>
      <c r="J218" s="223"/>
      <c r="K218" s="286" t="s">
        <v>363</v>
      </c>
      <c r="L218" s="215">
        <v>10</v>
      </c>
      <c r="M218" s="224"/>
      <c r="N218" s="225" t="s">
        <v>355</v>
      </c>
      <c r="O218" s="215">
        <v>90</v>
      </c>
      <c r="P218" s="223"/>
      <c r="Q218" s="286" t="s">
        <v>362</v>
      </c>
      <c r="R218" s="215">
        <v>780</v>
      </c>
      <c r="S218" s="224"/>
    </row>
    <row r="219" spans="1:19" s="400" customFormat="1" ht="15.75" customHeight="1">
      <c r="A219" s="222"/>
      <c r="B219" s="286" t="s">
        <v>364</v>
      </c>
      <c r="C219" s="226" t="s">
        <v>560</v>
      </c>
      <c r="D219" s="223"/>
      <c r="E219" s="286" t="s">
        <v>365</v>
      </c>
      <c r="F219" s="226" t="s">
        <v>561</v>
      </c>
      <c r="G219" s="224"/>
      <c r="H219" s="292"/>
      <c r="I219" s="215"/>
      <c r="J219" s="223"/>
      <c r="K219" s="286"/>
      <c r="L219" s="215"/>
      <c r="M219" s="224"/>
      <c r="N219" s="225" t="s">
        <v>473</v>
      </c>
      <c r="O219" s="215">
        <v>10</v>
      </c>
      <c r="P219" s="223"/>
      <c r="Q219" s="286" t="s">
        <v>366</v>
      </c>
      <c r="R219" s="226" t="s">
        <v>563</v>
      </c>
      <c r="S219" s="224"/>
    </row>
    <row r="220" spans="1:19" s="400" customFormat="1" ht="15.75" customHeight="1">
      <c r="A220" s="303"/>
      <c r="B220" s="289"/>
      <c r="C220" s="283"/>
      <c r="D220" s="287"/>
      <c r="E220" s="282"/>
      <c r="F220" s="283"/>
      <c r="G220" s="288"/>
      <c r="H220" s="289"/>
      <c r="I220" s="283"/>
      <c r="J220" s="341"/>
      <c r="K220" s="282"/>
      <c r="L220" s="283"/>
      <c r="M220" s="340"/>
      <c r="N220" s="293"/>
      <c r="O220" s="283"/>
      <c r="P220" s="287"/>
      <c r="Q220" s="282"/>
      <c r="R220" s="283"/>
      <c r="S220" s="288"/>
    </row>
    <row r="221" spans="1:19" s="441" customFormat="1" ht="15.75" customHeight="1" thickBot="1">
      <c r="A221" s="236">
        <f>R221+C221+F221+I221+L221+O221</f>
        <v>32210</v>
      </c>
      <c r="B221" s="237" t="s">
        <v>134</v>
      </c>
      <c r="C221" s="238">
        <f>SUM(C209:C220)</f>
        <v>5830</v>
      </c>
      <c r="D221" s="239">
        <f>SUM(D209:D220)</f>
        <v>0</v>
      </c>
      <c r="E221" s="240" t="s">
        <v>134</v>
      </c>
      <c r="F221" s="238">
        <f>SUM(F209:F220)</f>
        <v>1860</v>
      </c>
      <c r="G221" s="241">
        <f>SUM(G209:G220)</f>
        <v>0</v>
      </c>
      <c r="H221" s="237" t="s">
        <v>134</v>
      </c>
      <c r="I221" s="238">
        <f>SUM(I209:I220)</f>
        <v>7500</v>
      </c>
      <c r="J221" s="239">
        <f>SUM(J209:J220)</f>
        <v>0</v>
      </c>
      <c r="K221" s="240" t="s">
        <v>134</v>
      </c>
      <c r="L221" s="238">
        <f>SUM(L209:L220)</f>
        <v>410</v>
      </c>
      <c r="M221" s="241">
        <f>SUM(M209:M220)</f>
        <v>0</v>
      </c>
      <c r="N221" s="237" t="s">
        <v>134</v>
      </c>
      <c r="O221" s="238">
        <f>SUM(O209:O220)</f>
        <v>1210</v>
      </c>
      <c r="P221" s="239">
        <f>SUM(P209:P220)</f>
        <v>0</v>
      </c>
      <c r="Q221" s="240" t="s">
        <v>134</v>
      </c>
      <c r="R221" s="238">
        <f>SUM(R209:R220)</f>
        <v>15400</v>
      </c>
      <c r="S221" s="241">
        <f>SUM(S209:S220)</f>
        <v>0</v>
      </c>
    </row>
    <row r="222" spans="1:19" s="23" customFormat="1" ht="15" customHeight="1">
      <c r="A222" s="442"/>
      <c r="B222" s="279" t="s">
        <v>367</v>
      </c>
      <c r="C222" s="219">
        <v>30</v>
      </c>
      <c r="D222" s="443"/>
      <c r="E222" s="280"/>
      <c r="F222" s="219"/>
      <c r="G222" s="324"/>
      <c r="H222" s="279" t="s">
        <v>367</v>
      </c>
      <c r="I222" s="219">
        <v>20</v>
      </c>
      <c r="J222" s="216"/>
      <c r="K222" s="220"/>
      <c r="L222" s="219"/>
      <c r="M222" s="324"/>
      <c r="N222" s="279" t="s">
        <v>368</v>
      </c>
      <c r="O222" s="219">
        <v>10</v>
      </c>
      <c r="P222" s="216"/>
      <c r="Q222" s="280" t="s">
        <v>369</v>
      </c>
      <c r="R222" s="219">
        <v>50</v>
      </c>
      <c r="S222" s="217"/>
    </row>
    <row r="223" spans="1:19" s="23" customFormat="1" ht="15" customHeight="1">
      <c r="A223" s="378" t="s">
        <v>370</v>
      </c>
      <c r="B223" s="286" t="s">
        <v>371</v>
      </c>
      <c r="C223" s="215">
        <v>30</v>
      </c>
      <c r="D223" s="444"/>
      <c r="E223" s="286"/>
      <c r="F223" s="215"/>
      <c r="G223" s="332"/>
      <c r="H223" s="292" t="s">
        <v>371</v>
      </c>
      <c r="I223" s="215">
        <v>10</v>
      </c>
      <c r="J223" s="223"/>
      <c r="K223" s="214"/>
      <c r="L223" s="215"/>
      <c r="M223" s="332"/>
      <c r="N223" s="292" t="s">
        <v>371</v>
      </c>
      <c r="O223" s="215">
        <v>10</v>
      </c>
      <c r="P223" s="223"/>
      <c r="Q223" s="286" t="s">
        <v>372</v>
      </c>
      <c r="R223" s="215">
        <v>60</v>
      </c>
      <c r="S223" s="224"/>
    </row>
    <row r="224" spans="1:19" s="23" customFormat="1" ht="15" customHeight="1">
      <c r="A224" s="378"/>
      <c r="B224" s="286"/>
      <c r="C224" s="215"/>
      <c r="D224" s="444"/>
      <c r="E224" s="286"/>
      <c r="F224" s="445"/>
      <c r="G224" s="332"/>
      <c r="H224" s="292" t="s">
        <v>373</v>
      </c>
      <c r="I224" s="215">
        <v>20</v>
      </c>
      <c r="J224" s="223"/>
      <c r="K224" s="214"/>
      <c r="L224" s="215"/>
      <c r="M224" s="332"/>
      <c r="N224" s="286" t="s">
        <v>480</v>
      </c>
      <c r="O224" s="215">
        <v>10</v>
      </c>
      <c r="P224" s="223"/>
      <c r="Q224" s="286" t="s">
        <v>442</v>
      </c>
      <c r="R224" s="215">
        <v>90</v>
      </c>
      <c r="S224" s="224"/>
    </row>
    <row r="225" spans="1:19" s="23" customFormat="1" ht="15" customHeight="1">
      <c r="A225" s="326"/>
      <c r="B225" s="286" t="s">
        <v>374</v>
      </c>
      <c r="C225" s="215">
        <v>30</v>
      </c>
      <c r="D225" s="444"/>
      <c r="E225" s="286" t="s">
        <v>375</v>
      </c>
      <c r="F225" s="215">
        <v>20</v>
      </c>
      <c r="G225" s="224"/>
      <c r="H225" s="292" t="s">
        <v>531</v>
      </c>
      <c r="I225" s="215">
        <v>40</v>
      </c>
      <c r="J225" s="223"/>
      <c r="K225" s="214"/>
      <c r="L225" s="215"/>
      <c r="M225" s="332"/>
      <c r="N225" s="292" t="s">
        <v>376</v>
      </c>
      <c r="O225" s="215">
        <v>20</v>
      </c>
      <c r="P225" s="223"/>
      <c r="Q225" s="286" t="s">
        <v>375</v>
      </c>
      <c r="R225" s="215">
        <v>250</v>
      </c>
      <c r="S225" s="224"/>
    </row>
    <row r="226" spans="1:19" s="23" customFormat="1" ht="15" customHeight="1">
      <c r="A226" s="326"/>
      <c r="B226" s="286"/>
      <c r="C226" s="215"/>
      <c r="D226" s="444"/>
      <c r="E226" s="286"/>
      <c r="F226" s="215"/>
      <c r="G226" s="332"/>
      <c r="H226" s="292" t="s">
        <v>377</v>
      </c>
      <c r="I226" s="215">
        <v>60</v>
      </c>
      <c r="J226" s="223"/>
      <c r="K226" s="214"/>
      <c r="L226" s="215"/>
      <c r="M226" s="332"/>
      <c r="N226" s="292"/>
      <c r="O226" s="215"/>
      <c r="P226" s="223"/>
      <c r="Q226" s="286"/>
      <c r="R226" s="215"/>
      <c r="S226" s="224"/>
    </row>
    <row r="227" spans="1:19" s="23" customFormat="1" ht="15" customHeight="1">
      <c r="A227" s="326" t="s">
        <v>378</v>
      </c>
      <c r="B227" s="286" t="s">
        <v>379</v>
      </c>
      <c r="C227" s="215">
        <v>60</v>
      </c>
      <c r="D227" s="444"/>
      <c r="E227" s="286"/>
      <c r="F227" s="215"/>
      <c r="G227" s="332"/>
      <c r="H227" s="292" t="s">
        <v>379</v>
      </c>
      <c r="I227" s="215">
        <v>40</v>
      </c>
      <c r="J227" s="223"/>
      <c r="K227" s="214"/>
      <c r="L227" s="215"/>
      <c r="M227" s="332"/>
      <c r="N227" s="292" t="s">
        <v>379</v>
      </c>
      <c r="O227" s="215">
        <v>20</v>
      </c>
      <c r="P227" s="223"/>
      <c r="Q227" s="286" t="s">
        <v>380</v>
      </c>
      <c r="R227" s="215">
        <v>370</v>
      </c>
      <c r="S227" s="224"/>
    </row>
    <row r="228" spans="1:19" s="23" customFormat="1" ht="15" customHeight="1">
      <c r="A228" s="326"/>
      <c r="B228" s="286" t="s">
        <v>443</v>
      </c>
      <c r="C228" s="215">
        <v>10</v>
      </c>
      <c r="D228" s="444"/>
      <c r="E228" s="286"/>
      <c r="F228" s="215"/>
      <c r="G228" s="332"/>
      <c r="H228" s="292" t="s">
        <v>381</v>
      </c>
      <c r="I228" s="215">
        <v>30</v>
      </c>
      <c r="J228" s="223"/>
      <c r="K228" s="214"/>
      <c r="L228" s="215"/>
      <c r="M228" s="332"/>
      <c r="N228" s="292"/>
      <c r="O228" s="215"/>
      <c r="P228" s="333"/>
      <c r="Q228" s="286" t="s">
        <v>382</v>
      </c>
      <c r="R228" s="215">
        <v>90</v>
      </c>
      <c r="S228" s="224"/>
    </row>
    <row r="229" spans="1:19" s="23" customFormat="1" ht="15" customHeight="1">
      <c r="A229" s="379" t="s">
        <v>383</v>
      </c>
      <c r="B229" s="286" t="s">
        <v>384</v>
      </c>
      <c r="C229" s="215">
        <v>100</v>
      </c>
      <c r="D229" s="444"/>
      <c r="E229" s="286"/>
      <c r="F229" s="215"/>
      <c r="G229" s="332"/>
      <c r="H229" s="292" t="s">
        <v>385</v>
      </c>
      <c r="I229" s="215">
        <v>130</v>
      </c>
      <c r="J229" s="223"/>
      <c r="K229" s="214"/>
      <c r="L229" s="215"/>
      <c r="M229" s="332"/>
      <c r="N229" s="292" t="s">
        <v>461</v>
      </c>
      <c r="O229" s="215">
        <v>30</v>
      </c>
      <c r="P229" s="223"/>
      <c r="Q229" s="286" t="s">
        <v>386</v>
      </c>
      <c r="R229" s="215">
        <v>870</v>
      </c>
      <c r="S229" s="224"/>
    </row>
    <row r="230" spans="1:19" s="23" customFormat="1" ht="15" customHeight="1">
      <c r="A230" s="326" t="s">
        <v>387</v>
      </c>
      <c r="B230" s="286"/>
      <c r="C230" s="215"/>
      <c r="D230" s="223"/>
      <c r="E230" s="286"/>
      <c r="F230" s="215"/>
      <c r="G230" s="332"/>
      <c r="H230" s="292"/>
      <c r="I230" s="215"/>
      <c r="J230" s="333"/>
      <c r="K230" s="214"/>
      <c r="L230" s="215"/>
      <c r="M230" s="332"/>
      <c r="N230" s="292"/>
      <c r="O230" s="215"/>
      <c r="P230" s="223"/>
      <c r="Q230" s="286"/>
      <c r="R230" s="215"/>
      <c r="S230" s="224"/>
    </row>
    <row r="231" spans="1:19" s="23" customFormat="1" ht="15" customHeight="1">
      <c r="A231" s="326"/>
      <c r="B231" s="286"/>
      <c r="C231" s="215"/>
      <c r="D231" s="333"/>
      <c r="E231" s="286"/>
      <c r="F231" s="215"/>
      <c r="G231" s="332"/>
      <c r="H231" s="292"/>
      <c r="I231" s="215"/>
      <c r="J231" s="333"/>
      <c r="K231" s="214"/>
      <c r="L231" s="215"/>
      <c r="M231" s="332"/>
      <c r="N231" s="292"/>
      <c r="O231" s="215"/>
      <c r="P231" s="223"/>
      <c r="Q231" s="286"/>
      <c r="R231" s="215"/>
      <c r="S231" s="224"/>
    </row>
    <row r="232" spans="1:19" s="23" customFormat="1" ht="15" customHeight="1">
      <c r="A232" s="326" t="s">
        <v>388</v>
      </c>
      <c r="B232" s="286" t="s">
        <v>389</v>
      </c>
      <c r="C232" s="229" t="s">
        <v>556</v>
      </c>
      <c r="D232" s="223"/>
      <c r="E232" s="286"/>
      <c r="F232" s="215"/>
      <c r="G232" s="332"/>
      <c r="H232" s="286" t="s">
        <v>557</v>
      </c>
      <c r="I232" s="229" t="s">
        <v>556</v>
      </c>
      <c r="J232" s="223"/>
      <c r="K232" s="214"/>
      <c r="L232" s="215"/>
      <c r="M232" s="332"/>
      <c r="N232" s="292" t="s">
        <v>462</v>
      </c>
      <c r="O232" s="229" t="s">
        <v>556</v>
      </c>
      <c r="P232" s="223"/>
      <c r="Q232" s="286" t="s">
        <v>390</v>
      </c>
      <c r="R232" s="229" t="s">
        <v>556</v>
      </c>
      <c r="S232" s="224"/>
    </row>
    <row r="233" spans="1:19" s="23" customFormat="1" ht="15" customHeight="1">
      <c r="A233" s="326" t="s">
        <v>391</v>
      </c>
      <c r="B233" s="286" t="s">
        <v>392</v>
      </c>
      <c r="C233" s="215">
        <v>40</v>
      </c>
      <c r="D233" s="223"/>
      <c r="E233" s="286" t="s">
        <v>393</v>
      </c>
      <c r="F233" s="215">
        <v>30</v>
      </c>
      <c r="G233" s="224"/>
      <c r="H233" s="292" t="s">
        <v>392</v>
      </c>
      <c r="I233" s="215">
        <v>480</v>
      </c>
      <c r="J233" s="223"/>
      <c r="K233" s="214"/>
      <c r="L233" s="215"/>
      <c r="M233" s="332"/>
      <c r="N233" s="292" t="s">
        <v>393</v>
      </c>
      <c r="O233" s="215">
        <v>50</v>
      </c>
      <c r="P233" s="223"/>
      <c r="Q233" s="286" t="s">
        <v>394</v>
      </c>
      <c r="R233" s="215">
        <v>770</v>
      </c>
      <c r="S233" s="224"/>
    </row>
    <row r="234" spans="1:19" s="23" customFormat="1" ht="15" customHeight="1">
      <c r="A234" s="326"/>
      <c r="B234" s="286"/>
      <c r="C234" s="215"/>
      <c r="D234" s="333"/>
      <c r="E234" s="286"/>
      <c r="F234" s="215"/>
      <c r="G234" s="332"/>
      <c r="H234" s="292"/>
      <c r="I234" s="215"/>
      <c r="J234" s="223"/>
      <c r="K234" s="214"/>
      <c r="L234" s="215"/>
      <c r="M234" s="332"/>
      <c r="N234" s="292"/>
      <c r="O234" s="215"/>
      <c r="P234" s="333"/>
      <c r="Q234" s="286"/>
      <c r="R234" s="215"/>
      <c r="S234" s="332"/>
    </row>
    <row r="235" spans="1:19" s="23" customFormat="1" ht="15" customHeight="1">
      <c r="A235" s="446" t="s">
        <v>395</v>
      </c>
      <c r="B235" s="304" t="s">
        <v>396</v>
      </c>
      <c r="C235" s="447" t="s">
        <v>397</v>
      </c>
      <c r="D235" s="448"/>
      <c r="E235" s="307" t="s">
        <v>396</v>
      </c>
      <c r="F235" s="447" t="s">
        <v>398</v>
      </c>
      <c r="G235" s="449"/>
      <c r="H235" s="304"/>
      <c r="I235" s="447"/>
      <c r="J235" s="337"/>
      <c r="K235" s="308" t="s">
        <v>396</v>
      </c>
      <c r="L235" s="447" t="s">
        <v>398</v>
      </c>
      <c r="M235" s="336"/>
      <c r="N235" s="304"/>
      <c r="O235" s="305"/>
      <c r="P235" s="337"/>
      <c r="Q235" s="307" t="s">
        <v>396</v>
      </c>
      <c r="R235" s="447" t="s">
        <v>398</v>
      </c>
      <c r="S235" s="336"/>
    </row>
    <row r="236" spans="1:19" s="441" customFormat="1" ht="15.75" customHeight="1" thickBot="1">
      <c r="A236" s="450">
        <f>R236+C236+F236+I236+L236+O236</f>
        <v>3880</v>
      </c>
      <c r="B236" s="451" t="s">
        <v>134</v>
      </c>
      <c r="C236" s="452">
        <f>SUM(C222:C235)</f>
        <v>300</v>
      </c>
      <c r="D236" s="453">
        <f>SUM(D222:D235)</f>
        <v>0</v>
      </c>
      <c r="E236" s="454" t="s">
        <v>134</v>
      </c>
      <c r="F236" s="452">
        <f>SUM(F222:F235)</f>
        <v>50</v>
      </c>
      <c r="G236" s="455">
        <f>SUM(G222:G235)</f>
        <v>0</v>
      </c>
      <c r="H236" s="451" t="s">
        <v>134</v>
      </c>
      <c r="I236" s="452">
        <f>SUM(I222:I235)</f>
        <v>830</v>
      </c>
      <c r="J236" s="453">
        <f>SUM(J222:J235)</f>
        <v>0</v>
      </c>
      <c r="K236" s="454"/>
      <c r="L236" s="452">
        <f>SUM(L222:L235)</f>
        <v>0</v>
      </c>
      <c r="M236" s="455">
        <f>SUM(M222:M235)</f>
        <v>0</v>
      </c>
      <c r="N236" s="451" t="s">
        <v>134</v>
      </c>
      <c r="O236" s="238">
        <f>SUM(O222:O235)</f>
        <v>150</v>
      </c>
      <c r="P236" s="453">
        <f>SUM(P222:P235)</f>
        <v>0</v>
      </c>
      <c r="Q236" s="454" t="s">
        <v>134</v>
      </c>
      <c r="R236" s="452">
        <f>SUM(R222:R235)</f>
        <v>2550</v>
      </c>
      <c r="S236" s="455">
        <f>SUM(S222:S235)</f>
        <v>0</v>
      </c>
    </row>
    <row r="237" spans="1:19" s="441" customFormat="1" ht="15.75" customHeight="1" thickBot="1">
      <c r="A237" s="456" t="s">
        <v>399</v>
      </c>
      <c r="B237" s="457"/>
      <c r="C237" s="458">
        <f>C236+C221</f>
        <v>6130</v>
      </c>
      <c r="D237" s="459">
        <f>D236+D221</f>
        <v>0</v>
      </c>
      <c r="E237" s="460"/>
      <c r="F237" s="458">
        <f>F236+F221</f>
        <v>1910</v>
      </c>
      <c r="G237" s="461">
        <f>G236+G221</f>
        <v>0</v>
      </c>
      <c r="H237" s="457"/>
      <c r="I237" s="458">
        <f>I236+I221</f>
        <v>8330</v>
      </c>
      <c r="J237" s="459">
        <f>J236+J221</f>
        <v>0</v>
      </c>
      <c r="K237" s="460"/>
      <c r="L237" s="458">
        <f>L236+L221</f>
        <v>410</v>
      </c>
      <c r="M237" s="461">
        <f>M236+M221</f>
        <v>0</v>
      </c>
      <c r="N237" s="457"/>
      <c r="O237" s="458">
        <f>O236+O221</f>
        <v>1360</v>
      </c>
      <c r="P237" s="459">
        <f>P236+P221</f>
        <v>0</v>
      </c>
      <c r="Q237" s="460"/>
      <c r="R237" s="458">
        <f>R236+R221</f>
        <v>17950</v>
      </c>
      <c r="S237" s="461">
        <f>S236+S221</f>
        <v>0</v>
      </c>
    </row>
    <row r="238" spans="1:19" s="23" customFormat="1" ht="15" customHeight="1" thickBot="1">
      <c r="A238" s="462" t="s">
        <v>400</v>
      </c>
      <c r="B238" s="463" t="s">
        <v>476</v>
      </c>
      <c r="C238" s="283">
        <v>270</v>
      </c>
      <c r="D238" s="287"/>
      <c r="E238" s="282"/>
      <c r="F238" s="283"/>
      <c r="G238" s="340"/>
      <c r="H238" s="289" t="s">
        <v>401</v>
      </c>
      <c r="I238" s="283">
        <v>170</v>
      </c>
      <c r="J238" s="287"/>
      <c r="K238" s="290"/>
      <c r="L238" s="283"/>
      <c r="M238" s="340"/>
      <c r="N238" s="464" t="s">
        <v>466</v>
      </c>
      <c r="O238" s="465"/>
      <c r="P238" s="466"/>
      <c r="Q238" s="282" t="s">
        <v>401</v>
      </c>
      <c r="R238" s="283">
        <v>180</v>
      </c>
      <c r="S238" s="288"/>
    </row>
    <row r="239" spans="1:19" s="23" customFormat="1" ht="15" customHeight="1">
      <c r="A239" s="467" t="s">
        <v>402</v>
      </c>
      <c r="B239" s="468" t="s">
        <v>463</v>
      </c>
      <c r="C239" s="215">
        <v>130</v>
      </c>
      <c r="D239" s="223"/>
      <c r="E239" s="286"/>
      <c r="F239" s="215"/>
      <c r="G239" s="332"/>
      <c r="H239" s="292" t="s">
        <v>403</v>
      </c>
      <c r="I239" s="215">
        <v>30</v>
      </c>
      <c r="J239" s="223"/>
      <c r="K239" s="214"/>
      <c r="L239" s="215"/>
      <c r="M239" s="332"/>
      <c r="N239" s="469" t="s">
        <v>467</v>
      </c>
      <c r="O239" s="285">
        <v>110</v>
      </c>
      <c r="P239" s="470"/>
      <c r="Q239" s="286" t="s">
        <v>404</v>
      </c>
      <c r="R239" s="215">
        <v>260</v>
      </c>
      <c r="S239" s="224"/>
    </row>
    <row r="240" spans="1:19" s="400" customFormat="1" ht="15" customHeight="1">
      <c r="A240" s="471"/>
      <c r="B240" s="472" t="s">
        <v>464</v>
      </c>
      <c r="C240" s="363">
        <v>70</v>
      </c>
      <c r="D240" s="287"/>
      <c r="E240" s="468"/>
      <c r="F240" s="283"/>
      <c r="G240" s="340"/>
      <c r="H240" s="289" t="s">
        <v>405</v>
      </c>
      <c r="I240" s="283">
        <v>50</v>
      </c>
      <c r="J240" s="287"/>
      <c r="K240" s="290"/>
      <c r="L240" s="283"/>
      <c r="M240" s="340"/>
      <c r="N240" s="293" t="s">
        <v>468</v>
      </c>
      <c r="O240" s="283">
        <v>20</v>
      </c>
      <c r="P240" s="287"/>
      <c r="Q240" s="286"/>
      <c r="R240" s="215"/>
      <c r="S240" s="224"/>
    </row>
    <row r="241" spans="1:19" s="400" customFormat="1" ht="15" customHeight="1">
      <c r="A241" s="471"/>
      <c r="B241" s="473" t="s">
        <v>465</v>
      </c>
      <c r="C241" s="474">
        <v>100</v>
      </c>
      <c r="D241" s="475"/>
      <c r="E241" s="476"/>
      <c r="F241" s="474"/>
      <c r="G241" s="477"/>
      <c r="H241" s="476" t="s">
        <v>407</v>
      </c>
      <c r="I241" s="474">
        <v>90</v>
      </c>
      <c r="J241" s="235"/>
      <c r="K241" s="478"/>
      <c r="L241" s="474"/>
      <c r="M241" s="477"/>
      <c r="N241" s="479" t="s">
        <v>465</v>
      </c>
      <c r="O241" s="474">
        <v>100</v>
      </c>
      <c r="P241" s="475"/>
      <c r="Q241" s="282" t="s">
        <v>406</v>
      </c>
      <c r="R241" s="283">
        <v>50</v>
      </c>
      <c r="S241" s="235"/>
    </row>
    <row r="242" spans="1:19" s="402" customFormat="1" ht="15.75" customHeight="1" thickBot="1">
      <c r="A242" s="236">
        <f>R242+C242+F242+I242+L242+O242</f>
        <v>1630</v>
      </c>
      <c r="B242" s="480" t="s">
        <v>134</v>
      </c>
      <c r="C242" s="481">
        <f>SUM(C238:C241)</f>
        <v>570</v>
      </c>
      <c r="D242" s="239">
        <f>SUM(D238:D241)</f>
        <v>0</v>
      </c>
      <c r="E242" s="240"/>
      <c r="F242" s="238">
        <f>SUM(F238:F240)</f>
        <v>0</v>
      </c>
      <c r="G242" s="241">
        <f>SUM(G238:G240)</f>
        <v>0</v>
      </c>
      <c r="H242" s="237" t="s">
        <v>134</v>
      </c>
      <c r="I242" s="238">
        <f>SUM(I238:I241)</f>
        <v>340</v>
      </c>
      <c r="J242" s="239">
        <f>SUM(J238:J241)</f>
        <v>0</v>
      </c>
      <c r="K242" s="240"/>
      <c r="L242" s="238">
        <f>SUM(L238:L240)</f>
        <v>0</v>
      </c>
      <c r="M242" s="241">
        <f>SUM(M238:M240)</f>
        <v>0</v>
      </c>
      <c r="N242" s="237"/>
      <c r="O242" s="238">
        <f>SUM(O239:O241)</f>
        <v>230</v>
      </c>
      <c r="P242" s="239">
        <f>SUM(P239:P241)</f>
        <v>0</v>
      </c>
      <c r="Q242" s="240" t="s">
        <v>134</v>
      </c>
      <c r="R242" s="238">
        <f>SUM(R238:R241)</f>
        <v>490</v>
      </c>
      <c r="S242" s="241">
        <f>SUM(S238:S241)</f>
        <v>0</v>
      </c>
    </row>
    <row r="243" spans="1:19" s="347" customFormat="1" ht="14.25" thickBot="1">
      <c r="A243" s="344" t="s">
        <v>184</v>
      </c>
      <c r="B243" s="345"/>
      <c r="C243" s="346"/>
      <c r="D243" s="346"/>
      <c r="E243" s="345"/>
      <c r="F243" s="346"/>
      <c r="G243" s="346"/>
      <c r="H243" s="345"/>
      <c r="I243" s="346"/>
      <c r="J243" s="346"/>
      <c r="K243" s="345"/>
      <c r="L243" s="346"/>
      <c r="M243" s="346"/>
      <c r="N243" s="345"/>
      <c r="O243" s="346"/>
      <c r="P243" s="346"/>
      <c r="Q243" s="345"/>
      <c r="R243" s="346"/>
      <c r="S243" s="346"/>
    </row>
    <row r="244" spans="1:19" s="402" customFormat="1" ht="15.75" customHeight="1" thickBot="1">
      <c r="A244" s="482">
        <f>R244+C244+F244+I244+L244+O244</f>
        <v>37490</v>
      </c>
      <c r="B244" s="349" t="s">
        <v>185</v>
      </c>
      <c r="C244" s="433">
        <f>C242+C221+C236</f>
        <v>6700</v>
      </c>
      <c r="D244" s="434">
        <f>D242+D221+D236</f>
        <v>0</v>
      </c>
      <c r="E244" s="483" t="s">
        <v>185</v>
      </c>
      <c r="F244" s="433">
        <f>F242+F221+F236</f>
        <v>1910</v>
      </c>
      <c r="G244" s="484">
        <f>G242+G221+G236</f>
        <v>0</v>
      </c>
      <c r="H244" s="349" t="s">
        <v>185</v>
      </c>
      <c r="I244" s="433">
        <f>I242+I221+I236</f>
        <v>8670</v>
      </c>
      <c r="J244" s="434">
        <f>J242+J221+J236</f>
        <v>0</v>
      </c>
      <c r="K244" s="483" t="s">
        <v>185</v>
      </c>
      <c r="L244" s="433">
        <f>L242+L221+L236</f>
        <v>410</v>
      </c>
      <c r="M244" s="484">
        <f>M242+M221+M236</f>
        <v>0</v>
      </c>
      <c r="N244" s="349" t="s">
        <v>185</v>
      </c>
      <c r="O244" s="433">
        <f>O221+O236</f>
        <v>1360</v>
      </c>
      <c r="P244" s="434">
        <f>P242+P221+P236</f>
        <v>0</v>
      </c>
      <c r="Q244" s="485" t="s">
        <v>185</v>
      </c>
      <c r="R244" s="433">
        <f>R242+R221+R236</f>
        <v>18440</v>
      </c>
      <c r="S244" s="486">
        <f>S242+S221+S236</f>
        <v>0</v>
      </c>
    </row>
    <row r="245" spans="1:19" s="347" customFormat="1" ht="19.5" customHeight="1" thickBot="1">
      <c r="A245" s="344" t="s">
        <v>408</v>
      </c>
      <c r="B245" s="345"/>
      <c r="C245" s="346"/>
      <c r="D245" s="346"/>
      <c r="E245" s="345"/>
      <c r="F245" s="346"/>
      <c r="G245" s="346"/>
      <c r="H245" s="345"/>
      <c r="I245" s="346"/>
      <c r="J245" s="346"/>
      <c r="K245" s="345"/>
      <c r="L245" s="346"/>
      <c r="M245" s="346"/>
      <c r="N245" s="487" t="s">
        <v>466</v>
      </c>
      <c r="O245" s="350">
        <f>O242</f>
        <v>230</v>
      </c>
      <c r="P245" s="488"/>
      <c r="Q245" s="345"/>
      <c r="R245" s="346"/>
      <c r="S245" s="346"/>
    </row>
    <row r="246" spans="1:19" s="402" customFormat="1" ht="15" customHeight="1" thickBot="1">
      <c r="A246" s="348">
        <f>R246+C246+F246+I246+L246+O246+O245</f>
        <v>297720</v>
      </c>
      <c r="B246" s="489" t="s">
        <v>51</v>
      </c>
      <c r="C246" s="350">
        <f>C242+C236+C221+C199+C189+C179+C163+C157+C147+C129+C118+C113+C108+C97+C83+C76+C69+C61+C56+C41</f>
        <v>43540</v>
      </c>
      <c r="D246" s="351">
        <f>D244+D201+D165+D131+D85+D41</f>
        <v>0</v>
      </c>
      <c r="E246" s="489" t="s">
        <v>52</v>
      </c>
      <c r="F246" s="350">
        <f>F244+F201+F165+F131+F85+F41</f>
        <v>11610</v>
      </c>
      <c r="G246" s="351">
        <f>G244+G201+G165+G131+G85+G41</f>
        <v>0</v>
      </c>
      <c r="H246" s="489" t="s">
        <v>53</v>
      </c>
      <c r="I246" s="350">
        <f>I244+I201+I165+I131+I85+I41</f>
        <v>49590</v>
      </c>
      <c r="J246" s="351">
        <f>J244+J201+J165+J131+J85+J41</f>
        <v>0</v>
      </c>
      <c r="K246" s="490" t="s">
        <v>54</v>
      </c>
      <c r="L246" s="350">
        <f>L244+L201+L165+L131+L85+L41</f>
        <v>4180</v>
      </c>
      <c r="M246" s="351">
        <f>M244+M201+M165+M131+M85+M41</f>
        <v>0</v>
      </c>
      <c r="N246" s="489" t="s">
        <v>55</v>
      </c>
      <c r="O246" s="350">
        <f>O244+O201+O165+O131+O57+O61+O69+O76+O83</f>
        <v>10560</v>
      </c>
      <c r="P246" s="351">
        <f>P244+P201+P165+P131+P85+P41</f>
        <v>0</v>
      </c>
      <c r="Q246" s="489" t="s">
        <v>56</v>
      </c>
      <c r="R246" s="350">
        <f>R244+R201+R165+R131+R85+R41</f>
        <v>178010</v>
      </c>
      <c r="S246" s="351">
        <f>S244+S201+S165+S131+S85+S41</f>
        <v>0</v>
      </c>
    </row>
    <row r="247" spans="1:19" s="295" customFormat="1" ht="15.75" customHeight="1">
      <c r="A247" s="491" t="s">
        <v>135</v>
      </c>
      <c r="B247" s="492"/>
      <c r="C247" s="493"/>
      <c r="D247" s="494"/>
      <c r="E247" s="492"/>
      <c r="F247" s="495"/>
      <c r="G247" s="495"/>
      <c r="H247" s="492"/>
      <c r="I247" s="495"/>
      <c r="J247" s="495"/>
      <c r="K247" s="492"/>
      <c r="L247" s="495"/>
      <c r="M247" s="495"/>
      <c r="N247" s="492"/>
      <c r="O247" s="245" t="s">
        <v>136</v>
      </c>
      <c r="P247" s="245"/>
      <c r="Q247" s="245"/>
      <c r="R247" s="245"/>
      <c r="S247" s="245"/>
    </row>
    <row r="248" ht="15.75" customHeight="1">
      <c r="A248" s="243"/>
    </row>
    <row r="249" ht="13.5">
      <c r="A249" s="243"/>
    </row>
  </sheetData>
  <sheetProtection password="EF88" sheet="1"/>
  <mergeCells count="135">
    <mergeCell ref="Q2:S2"/>
    <mergeCell ref="H3:J3"/>
    <mergeCell ref="K3:M3"/>
    <mergeCell ref="N3:O3"/>
    <mergeCell ref="A1:S1"/>
    <mergeCell ref="A2:B2"/>
    <mergeCell ref="C2:D2"/>
    <mergeCell ref="E2:F2"/>
    <mergeCell ref="H2:J2"/>
    <mergeCell ref="Q3:S3"/>
    <mergeCell ref="B5:D5"/>
    <mergeCell ref="E5:G5"/>
    <mergeCell ref="H5:J5"/>
    <mergeCell ref="K5:M5"/>
    <mergeCell ref="N5:P5"/>
    <mergeCell ref="Q5:S5"/>
    <mergeCell ref="A3:B3"/>
    <mergeCell ref="C3:D3"/>
    <mergeCell ref="E3:F3"/>
    <mergeCell ref="K44:M44"/>
    <mergeCell ref="N44:O44"/>
    <mergeCell ref="K2:M2"/>
    <mergeCell ref="N2:O2"/>
    <mergeCell ref="K47:M47"/>
    <mergeCell ref="N47:P47"/>
    <mergeCell ref="K45:M45"/>
    <mergeCell ref="N45:O45"/>
    <mergeCell ref="E47:G47"/>
    <mergeCell ref="E89:F89"/>
    <mergeCell ref="K89:M89"/>
    <mergeCell ref="N89:O89"/>
    <mergeCell ref="E88:F88"/>
    <mergeCell ref="K88:M88"/>
    <mergeCell ref="A114:A117"/>
    <mergeCell ref="A120:A121"/>
    <mergeCell ref="N88:O88"/>
    <mergeCell ref="N135:O135"/>
    <mergeCell ref="E134:F134"/>
    <mergeCell ref="K134:M134"/>
    <mergeCell ref="E91:G91"/>
    <mergeCell ref="K91:M91"/>
    <mergeCell ref="N134:O134"/>
    <mergeCell ref="E171:G171"/>
    <mergeCell ref="K171:M171"/>
    <mergeCell ref="A98:A107"/>
    <mergeCell ref="N169:O169"/>
    <mergeCell ref="E168:F168"/>
    <mergeCell ref="K168:M168"/>
    <mergeCell ref="N168:O168"/>
    <mergeCell ref="E137:G137"/>
    <mergeCell ref="K137:M137"/>
    <mergeCell ref="A109:A112"/>
    <mergeCell ref="A91:A92"/>
    <mergeCell ref="A93:A96"/>
    <mergeCell ref="K207:M207"/>
    <mergeCell ref="E205:F205"/>
    <mergeCell ref="K205:M205"/>
    <mergeCell ref="E169:F169"/>
    <mergeCell ref="K169:M169"/>
    <mergeCell ref="E135:F135"/>
    <mergeCell ref="K135:M135"/>
    <mergeCell ref="E204:F204"/>
    <mergeCell ref="A5:A6"/>
    <mergeCell ref="A7:A40"/>
    <mergeCell ref="A47:A48"/>
    <mergeCell ref="A49:A55"/>
    <mergeCell ref="A58:A60"/>
    <mergeCell ref="A62:A68"/>
    <mergeCell ref="A122:A123"/>
    <mergeCell ref="A127:A128"/>
    <mergeCell ref="A190:A198"/>
    <mergeCell ref="A207:A208"/>
    <mergeCell ref="A209:A220"/>
    <mergeCell ref="A223:A224"/>
    <mergeCell ref="A137:A138"/>
    <mergeCell ref="A139:A146"/>
    <mergeCell ref="A158:A162"/>
    <mergeCell ref="A171:A172"/>
    <mergeCell ref="A44:B44"/>
    <mergeCell ref="C44:D44"/>
    <mergeCell ref="H44:J44"/>
    <mergeCell ref="H45:J45"/>
    <mergeCell ref="A45:B45"/>
    <mergeCell ref="B47:D47"/>
    <mergeCell ref="H47:J47"/>
    <mergeCell ref="C45:D45"/>
    <mergeCell ref="E45:F45"/>
    <mergeCell ref="E44:F44"/>
    <mergeCell ref="Q47:S47"/>
    <mergeCell ref="A88:B88"/>
    <mergeCell ref="A89:B89"/>
    <mergeCell ref="C88:D88"/>
    <mergeCell ref="H88:J88"/>
    <mergeCell ref="H89:J89"/>
    <mergeCell ref="C89:D89"/>
    <mergeCell ref="A77:A82"/>
    <mergeCell ref="B91:D91"/>
    <mergeCell ref="H91:J91"/>
    <mergeCell ref="N91:P91"/>
    <mergeCell ref="Q91:S91"/>
    <mergeCell ref="A134:B134"/>
    <mergeCell ref="A135:B135"/>
    <mergeCell ref="C134:D134"/>
    <mergeCell ref="C135:D135"/>
    <mergeCell ref="H134:J134"/>
    <mergeCell ref="H135:J135"/>
    <mergeCell ref="B137:D137"/>
    <mergeCell ref="H137:J137"/>
    <mergeCell ref="N137:P137"/>
    <mergeCell ref="Q137:S137"/>
    <mergeCell ref="A168:B168"/>
    <mergeCell ref="A169:B169"/>
    <mergeCell ref="C168:D168"/>
    <mergeCell ref="C169:D169"/>
    <mergeCell ref="H168:J168"/>
    <mergeCell ref="H169:J169"/>
    <mergeCell ref="B171:D171"/>
    <mergeCell ref="H171:J171"/>
    <mergeCell ref="N171:P171"/>
    <mergeCell ref="Q171:S171"/>
    <mergeCell ref="A204:B204"/>
    <mergeCell ref="C204:D204"/>
    <mergeCell ref="A173:A178"/>
    <mergeCell ref="A180:A188"/>
    <mergeCell ref="K204:M204"/>
    <mergeCell ref="N204:O204"/>
    <mergeCell ref="Q207:S207"/>
    <mergeCell ref="A205:B205"/>
    <mergeCell ref="C205:D205"/>
    <mergeCell ref="H204:J204"/>
    <mergeCell ref="H205:J205"/>
    <mergeCell ref="B207:D207"/>
    <mergeCell ref="N207:P207"/>
    <mergeCell ref="N205:O205"/>
    <mergeCell ref="E207:G207"/>
  </mergeCells>
  <conditionalFormatting sqref="G186">
    <cfRule type="cellIs" priority="31" dxfId="34" operator="greaterThan" stopIfTrue="1">
      <formula>F185</formula>
    </cfRule>
    <cfRule type="expression" priority="32" dxfId="34" stopIfTrue="1">
      <formula>MOD(G186,10)&gt;0</formula>
    </cfRule>
  </conditionalFormatting>
  <conditionalFormatting sqref="M186 S7:S36 S77:S82 S93:S96 S98:S107 S109:S112 S114:S117 S119:S128 S139:S146 S148 S150:S156 S158:S162 S173:S178 S190:S198 S209:S213 S222:S233 S238:S241 S49:S52 S180:S188 S217:S220 S62:S67 S70:S75 P9:P31 P62 P65:P66 P71 P73 P77 P94 P96 P98:P99 P102:P105 P109:P111 P116:P117 P119:P128 P139 P144:P146 P152:P154 P148 P159 P190:P191 P194 P197 P173:P178 P223:P227 P233 P49 P180:P188 P209:P220 J9:J20 J62 J67 J71 J73 J75 J80 J94 J99 J102 J104 J109 J112 J119:J120 J123:J124 J139 J145:J146 J148 J154 J160 J197:J198 J194 J190:J192 J175:J176 J178 J173 J209:J213 J222:J229 J232:J234 J238:J241 J49 J180:J188 J217:J219 J52 J54:J55 D62 D65:D66 D70:D71 D73 D75 D77 D80:D81 D93 D96 D98:D99 D101:D106 D109:D112 D114:D117 D119:D128 D139 D144:D146 D154:D156 D159 D194 D197 D190:D191 D180:D186 D173 D175 D209:D213 D232:D233 D238:D241 D148:D149 D151:D152 D188 D49 D217:D220 D52 D54:D55">
    <cfRule type="cellIs" priority="15" dxfId="34" operator="greaterThan" stopIfTrue="1">
      <formula>C7</formula>
    </cfRule>
    <cfRule type="expression" priority="16" dxfId="34" stopIfTrue="1">
      <formula>MOD(D7,10)&gt;0</formula>
    </cfRule>
  </conditionalFormatting>
  <conditionalFormatting sqref="M187">
    <cfRule type="cellIs" priority="11" dxfId="34" operator="greaterThan" stopIfTrue="1">
      <formula>L187</formula>
    </cfRule>
    <cfRule type="expression" priority="12" dxfId="34" stopIfTrue="1">
      <formula>MOD(M187,10)&gt;0</formula>
    </cfRule>
  </conditionalFormatting>
  <conditionalFormatting sqref="G180:G185">
    <cfRule type="cellIs" priority="33" dxfId="34" operator="greaterThan" stopIfTrue="1">
      <formula>F180</formula>
    </cfRule>
    <cfRule type="expression" priority="34" dxfId="34" stopIfTrue="1">
      <formula>MOD(G180,10)&gt;0</formula>
    </cfRule>
  </conditionalFormatting>
  <conditionalFormatting sqref="G194:G198">
    <cfRule type="cellIs" priority="27" dxfId="34" operator="greaterThan" stopIfTrue="1">
      <formula>F194</formula>
    </cfRule>
    <cfRule type="expression" priority="28" dxfId="34" stopIfTrue="1">
      <formula>MOD(G194,10)&gt;0</formula>
    </cfRule>
  </conditionalFormatting>
  <conditionalFormatting sqref="G7:G8 J7:J8 M49 G49 G55 M55 G58 M58 M62 G62 G71 G73 G75 M71 M73 G94 M94 G104 G99 M104 M99 M109 G109 G112 M114 G114:G115 M124 M119 G119 G145 G139 M145 M139 M173 M175:M178 M190:M191 M194 M197:M198 G173 G175:G176 G178 M218 P7:P8 M209:M212 G233 G190:G191 G209:G220 G225 M7:M15">
    <cfRule type="cellIs" priority="25" dxfId="34" operator="greaterThan" stopIfTrue="1">
      <formula>F7</formula>
    </cfRule>
    <cfRule type="expression" priority="26" dxfId="34" stopIfTrue="1">
      <formula>MOD(G7,10)&gt;0</formula>
    </cfRule>
  </conditionalFormatting>
  <conditionalFormatting sqref="M180:M185 M188">
    <cfRule type="cellIs" priority="21" dxfId="34" operator="greaterThan" stopIfTrue="1">
      <formula>L180</formula>
    </cfRule>
    <cfRule type="expression" priority="22" dxfId="34" stopIfTrue="1">
      <formula>MOD(M180,10)&gt;0</formula>
    </cfRule>
  </conditionalFormatting>
  <conditionalFormatting sqref="D58">
    <cfRule type="cellIs" priority="17" dxfId="34" operator="greaterThan" stopIfTrue="1">
      <formula>C58</formula>
    </cfRule>
    <cfRule type="expression" priority="18" dxfId="34" stopIfTrue="1">
      <formula>MOD(D58,10)&gt;0</formula>
    </cfRule>
  </conditionalFormatting>
  <conditionalFormatting sqref="D187">
    <cfRule type="cellIs" priority="13" dxfId="34" operator="greaterThan" stopIfTrue="1">
      <formula>C187</formula>
    </cfRule>
    <cfRule type="expression" priority="14" dxfId="34" stopIfTrue="1">
      <formula>MOD(D187,10)&gt;0</formula>
    </cfRule>
  </conditionalFormatting>
  <conditionalFormatting sqref="M219">
    <cfRule type="cellIs" priority="19" dxfId="34" operator="greaterThan" stopIfTrue="1">
      <formula>L219</formula>
    </cfRule>
    <cfRule type="expression" priority="20" dxfId="34" stopIfTrue="1">
      <formula>MOD(M219,10)&gt;0</formula>
    </cfRule>
  </conditionalFormatting>
  <conditionalFormatting sqref="G52">
    <cfRule type="cellIs" priority="9" dxfId="34" operator="greaterThan" stopIfTrue="1">
      <formula>F52</formula>
    </cfRule>
    <cfRule type="expression" priority="10" dxfId="34" stopIfTrue="1">
      <formula>MOD(G52,10)&gt;0</formula>
    </cfRule>
  </conditionalFormatting>
  <conditionalFormatting sqref="G9:G26">
    <cfRule type="cellIs" priority="7" dxfId="34" operator="greaterThan" stopIfTrue="1">
      <formula>F9</formula>
    </cfRule>
    <cfRule type="expression" priority="8" dxfId="34" stopIfTrue="1">
      <formula>MOD(G9,10)&gt;0</formula>
    </cfRule>
  </conditionalFormatting>
  <conditionalFormatting sqref="G54">
    <cfRule type="cellIs" priority="1" dxfId="34" operator="greaterThan" stopIfTrue="1">
      <formula>F54</formula>
    </cfRule>
    <cfRule type="expression" priority="2" dxfId="34" stopIfTrue="1">
      <formula>MOD(G54,10)&gt;0</formula>
    </cfRule>
  </conditionalFormatting>
  <conditionalFormatting sqref="S58">
    <cfRule type="cellIs" priority="35" dxfId="34" operator="greaterThan" stopIfTrue="1">
      <formula>R58</formula>
    </cfRule>
    <cfRule type="expression" priority="36" dxfId="34" stopIfTrue="1">
      <formula>MOD(S58,10)&gt;0</formula>
    </cfRule>
  </conditionalFormatting>
  <conditionalFormatting sqref="P58">
    <cfRule type="cellIs" priority="37" dxfId="34" operator="greaterThan" stopIfTrue="1">
      <formula>O58</formula>
    </cfRule>
    <cfRule type="expression" priority="38" dxfId="34" stopIfTrue="1">
      <formula>MOD(P58,10)&gt;0</formula>
    </cfRule>
  </conditionalFormatting>
  <conditionalFormatting sqref="J58">
    <cfRule type="cellIs" priority="39" dxfId="34" operator="greaterThan" stopIfTrue="1">
      <formula>I58</formula>
    </cfRule>
    <cfRule type="expression" priority="40" dxfId="34" stopIfTrue="1">
      <formula>MOD(J58,10)&gt;0</formula>
    </cfRule>
  </conditionalFormatting>
  <conditionalFormatting sqref="D7:D18">
    <cfRule type="cellIs" priority="41" dxfId="34" operator="greaterThan" stopIfTrue="1">
      <formula>C20</formula>
    </cfRule>
    <cfRule type="expression" priority="42" dxfId="34" stopIfTrue="1">
      <formula>MOD(D7,10)&gt;0</formula>
    </cfRule>
  </conditionalFormatting>
  <dataValidations count="9">
    <dataValidation errorStyle="warning" type="custom" allowBlank="1" showInputMessage="1" showErrorMessage="1" errorTitle="入力が正しくありません！" error="入力された部数が、フル部数オーバーもしくは10部単位の部数になっておりません。&#10;5部単位入力が必要な方の場合は、[はい]を選択して作業を続けて下さい。" sqref="G49 M49 G54:G55 M55 M58 G62 M62 G71 M71 G73 M73 G75 G94 M94 G99 M99 G104 M104 G109 M109 G112 M114 G119 M119 M124 G139 M139 G145 M145 G173 M173 G178 M194 M218 G225 G233 G114:G115 G175:G176 G190:G191 G194:G198 G209:G220 G52 M7:M15 M175:M178 M180:M188 M190:M191 M197:M198 M209:M212 G7:G26 G58 S98:S107 S109:S112 S114:S117 S119:S128 S139:S146 S150:S156 S158:S162 S173:S178 S180:S188 S190:S198 S209:S213 S217:S220 S222:S233 S238:S241 S62:S67 S148 S58 S49:S52 S70:S75 S77:S82 S7:S36 S93:S96 P62 P71 P73 P77 P94 P96 P139 P148 P159 P194 P197 P233 P98:P99 P102:P105 P109:P111 P116:P117 P119:P128 P144:P146 P152:P154 P173:P178 P180:P188 P190:P191 P209:P220 P223:P227 P65:P66 P49 P7:P30 P58">
      <formula1>AND(IF(F49&lt;G49,FALSE,TRUE),IF(MOD(G49,10)&gt;0,FALSE,TRUE))</formula1>
    </dataValidation>
    <dataValidation errorStyle="warning" type="custom" allowBlank="1" showInputMessage="1" showErrorMessage="1" errorTitle="入力が正しくありません！" error="入力された部数が、フル部数オーバーもしくは10部単位の部数になっておりません。&#10;5部単位入力が必要な方の場合は、[はい]を選択して作業を続けて下さい。" sqref="J58 J62 J71 J73 J75 J80 J94 J99 J102 J104 J109 J112 J139 J148 J154 J160 J173 J178 J194 J52 J119:J120 J123:J124 J145:J146 J175:J176 J180:J188 J190:J192 J197:J198 J209:J213 J217:J218 J222:J229 J232:J234 J238:J241 J67 J49 J7:J19 J54:J55 D58 D62 D65:D66 D73 D75 D77 D93 D96 D139 D159 D173 D175 D194 D197 D70:D71 D80:D81 D98:D99 D101:D106 D109:D112 D114:D117 D119:D128 D144:D146 D148:D149 D151:D152 D154:D156 D180:D188 D190:D191 D209:D213 D217:D220 D222:D229 D232:D233 D238:D241 D52 D49 D54:D55">
      <formula1>AND(IF(F49&lt;G49,FALSE,TRUE),IF(MOD(G49,10)&gt;0,FALSE,TRUE))</formula1>
    </dataValidation>
    <dataValidation allowBlank="1" showInputMessage="1" showErrorMessage="1" imeMode="on" sqref="B61 H61 K61 N61 Q58:Q61 E58:F61"/>
    <dataValidation type="whole" showInputMessage="1" showErrorMessage="1" errorTitle="部数オーバー" error="ﾌﾙ部数以上です" sqref="G59:G61 G70 M70 G93 M93 G98 M98 G146 M146 G234 M50:M54 G63:G68 G77:G82 G95:G96 G105:G107 G116:G117 G120:G128 G140:G144 G148:G156 G158:G162 G222:G224 G226:G232 G238:G241 M17:M40 M59:M61 M63:M68 M74:M75 M77:M82 M95:M96 M100:M103 M105:M107 M110:M112 M115:M117 M125:M128 M148:M156 M158:M162 M192:M193 M219:M220 M222:M235 M238:M241 G50:G51 G27:G40 G53 S68 S59:S61 S53:S55 S149 S234:S235 S214:S216 S37:S40 P93 P112 P158 P198 P222 P239:P241 P59:P61 P63:P64 P74:P75 P78:P82 P100:P101 P106:P107 P114:P115 P155:P156 P160:P162 P192:P193 P228:P232 P234:P235 P50:P55 P67:P68 P70 J98 J235 J53 J59:J61 J77:J79 J81:J82 J95:J96 J105:J107 J114:J117 J125:J128 J140:J144 J149:J153 J155:J156 J158:J159 J161:J162 J214:J216 J219:J220 J230:J231 J50:J51 J63 J65 J68 J70 J93 D150 D153 D158 D198 D234">
      <formula1>0</formula1>
      <formula2>F59</formula2>
    </dataValidation>
    <dataValidation type="whole" showInputMessage="1" showErrorMessage="1" errorTitle="部数オーバー" error="ﾌﾙ部数以上です" sqref="D53 D59:D61 D160:D161 D214:D216 D230:D231 D72 D50:D51 D67:D68 D63 D74 D82 D107">
      <formula1>0</formula1>
      <formula2>F59</formula2>
    </dataValidation>
    <dataValidation errorStyle="warning" type="custom" allowBlank="1" showInputMessage="1" showErrorMessage="1" errorTitle="入力が正しくありません！" error="入力された部数が、フル部数オーバーもしくは10部単位の部数になっておりません。&#10;5部単位入力が必要な方の場合は、[はい]を選択して作業を続けて下さい。" sqref="G180:G186">
      <formula1>AND(IF(F182&lt;G180,FALSE,TRUE),IF(MOD(G180,10)&gt;0,FALSE,TRUE))</formula1>
    </dataValidation>
    <dataValidation type="whole" showInputMessage="1" showErrorMessage="1" errorTitle="部数オーバー" error="ﾌﾙ部数以上です" sqref="G187:G188">
      <formula1>0</formula1>
      <formula2>F185</formula2>
    </dataValidation>
    <dataValidation type="whole" showInputMessage="1" showErrorMessage="1" errorTitle="部数オーバー" error="ﾌﾙ部数以上です" sqref="P32:P40 J20:J40 D19:D40">
      <formula1>0</formula1>
      <formula2>O31</formula2>
    </dataValidation>
    <dataValidation errorStyle="warning" type="custom" allowBlank="1" showInputMessage="1" showErrorMessage="1" errorTitle="入力が正しくありません！" error="入力された部数が、フル部数オーバーもしくは10部単位の部数になっておりません。&#10;5部単位入力が必要な方の場合は、[はい]を選択して作業を続けて下さい。" sqref="D7:D18">
      <formula1>AND(IF(C20&lt;D7,FALSE,TRUE),IF(MOD(D7,10)&gt;0,FALSE,TRUE))</formula1>
    </dataValidation>
  </dataValidations>
  <printOptions horizontalCentered="1" verticalCentered="1"/>
  <pageMargins left="0.4724409448818898" right="0.1968503937007874" top="0.1968503937007874" bottom="0.1968503937007874" header="0.15748031496062992" footer="0.1968503937007874"/>
  <pageSetup horizontalDpi="600" verticalDpi="600" orientation="landscape" paperSize="9" scale="85" r:id="rId4"/>
  <rowBreaks count="5" manualBreakCount="5">
    <brk id="42" max="18" man="1"/>
    <brk id="86" max="255" man="1"/>
    <brk id="132" max="18" man="1"/>
    <brk id="166" max="18" man="1"/>
    <brk id="202" max="18"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44"/>
  </sheetPr>
  <dimension ref="A1:R36"/>
  <sheetViews>
    <sheetView showZeros="0" zoomScalePageLayoutView="0" workbookViewId="0" topLeftCell="A1">
      <selection activeCell="A1" sqref="A1:R1"/>
    </sheetView>
  </sheetViews>
  <sheetFormatPr defaultColWidth="9.00390625" defaultRowHeight="15" customHeight="1"/>
  <cols>
    <col min="1" max="1" width="11.625" style="1" customWidth="1"/>
    <col min="2" max="9" width="6.625" style="1" customWidth="1"/>
    <col min="10" max="12" width="9.50390625" style="1" bestFit="1" customWidth="1"/>
    <col min="13" max="13" width="10.50390625" style="1" bestFit="1" customWidth="1"/>
    <col min="14" max="14" width="9.50390625" style="1" bestFit="1" customWidth="1"/>
    <col min="15" max="15" width="6.625" style="1" customWidth="1"/>
    <col min="16" max="17" width="3.625" style="1" customWidth="1"/>
    <col min="18" max="18" width="12.625" style="1" customWidth="1"/>
    <col min="19" max="19" width="9.00390625" style="1" bestFit="1" customWidth="1"/>
    <col min="20" max="16384" width="9.00390625" style="1" customWidth="1"/>
  </cols>
  <sheetData>
    <row r="1" spans="1:18" ht="15" customHeight="1">
      <c r="A1" s="170" t="s">
        <v>409</v>
      </c>
      <c r="B1" s="170"/>
      <c r="C1" s="170"/>
      <c r="D1" s="170"/>
      <c r="E1" s="170"/>
      <c r="F1" s="170"/>
      <c r="G1" s="170"/>
      <c r="H1" s="170"/>
      <c r="I1" s="170"/>
      <c r="J1" s="170"/>
      <c r="K1" s="170"/>
      <c r="L1" s="170"/>
      <c r="M1" s="170"/>
      <c r="N1" s="170"/>
      <c r="O1" s="170"/>
      <c r="P1" s="170"/>
      <c r="Q1" s="170"/>
      <c r="R1" s="170"/>
    </row>
    <row r="2" spans="1:18" ht="15" customHeight="1">
      <c r="A2" s="2"/>
      <c r="B2" s="2"/>
      <c r="C2" s="2"/>
      <c r="D2" s="2"/>
      <c r="E2" s="2"/>
      <c r="F2" s="2"/>
      <c r="G2" s="2"/>
      <c r="H2" s="2"/>
      <c r="I2" s="2"/>
      <c r="J2" s="2"/>
      <c r="K2" s="2"/>
      <c r="L2" s="2"/>
      <c r="M2" s="2"/>
      <c r="N2" s="2"/>
      <c r="O2" s="2"/>
      <c r="P2" s="2"/>
      <c r="Q2" s="2"/>
      <c r="R2" s="2"/>
    </row>
    <row r="3" spans="1:18" ht="15" customHeight="1">
      <c r="A3" s="171" t="s">
        <v>410</v>
      </c>
      <c r="B3" s="172"/>
      <c r="C3" s="172"/>
      <c r="D3" s="172"/>
      <c r="E3" s="172"/>
      <c r="F3" s="173" t="s">
        <v>411</v>
      </c>
      <c r="G3" s="174"/>
      <c r="H3" s="174"/>
      <c r="I3" s="174"/>
      <c r="J3" s="174"/>
      <c r="K3" s="175"/>
      <c r="L3" s="173" t="s">
        <v>10</v>
      </c>
      <c r="M3" s="174"/>
      <c r="N3" s="175"/>
      <c r="O3" s="176" t="s">
        <v>14</v>
      </c>
      <c r="P3" s="176"/>
      <c r="Q3" s="177"/>
      <c r="R3" s="14" t="s">
        <v>412</v>
      </c>
    </row>
    <row r="4" spans="1:18" ht="15" customHeight="1">
      <c r="A4" s="178">
        <f>'愛媛県'!H3</f>
        <v>0</v>
      </c>
      <c r="B4" s="179"/>
      <c r="C4" s="179"/>
      <c r="D4" s="179"/>
      <c r="E4" s="179"/>
      <c r="F4" s="162">
        <f>'愛媛県'!K3</f>
        <v>0</v>
      </c>
      <c r="G4" s="163"/>
      <c r="H4" s="163"/>
      <c r="I4" s="163"/>
      <c r="J4" s="163"/>
      <c r="K4" s="164"/>
      <c r="L4" s="162">
        <f>'愛媛県'!A3</f>
      </c>
      <c r="M4" s="163"/>
      <c r="N4" s="164"/>
      <c r="O4" s="165">
        <f>'愛媛県'!G3</f>
        <v>0</v>
      </c>
      <c r="P4" s="165"/>
      <c r="Q4" s="166"/>
      <c r="R4" s="15">
        <f>R26</f>
        <v>0</v>
      </c>
    </row>
    <row r="5" spans="1:18" ht="15" customHeight="1" thickBot="1">
      <c r="A5" s="3"/>
      <c r="B5" s="3"/>
      <c r="C5" s="3"/>
      <c r="D5" s="3"/>
      <c r="E5" s="3"/>
      <c r="F5" s="3"/>
      <c r="G5" s="3"/>
      <c r="H5" s="3"/>
      <c r="I5" s="3"/>
      <c r="J5" s="3"/>
      <c r="K5" s="3"/>
      <c r="L5" s="3"/>
      <c r="M5" s="3"/>
      <c r="N5" s="3"/>
      <c r="O5" s="3"/>
      <c r="P5" s="11"/>
      <c r="Q5" s="11"/>
      <c r="R5" s="16"/>
    </row>
    <row r="6" spans="1:18" ht="15" customHeight="1">
      <c r="A6" s="144" t="s">
        <v>413</v>
      </c>
      <c r="B6" s="146" t="s">
        <v>414</v>
      </c>
      <c r="C6" s="147"/>
      <c r="D6" s="148" t="s">
        <v>415</v>
      </c>
      <c r="E6" s="147"/>
      <c r="F6" s="148" t="s">
        <v>416</v>
      </c>
      <c r="G6" s="147"/>
      <c r="H6" s="148" t="s">
        <v>417</v>
      </c>
      <c r="I6" s="147"/>
      <c r="J6" s="148" t="s">
        <v>418</v>
      </c>
      <c r="K6" s="147"/>
      <c r="L6" s="148" t="s">
        <v>419</v>
      </c>
      <c r="M6" s="147"/>
      <c r="N6" s="168" t="s">
        <v>469</v>
      </c>
      <c r="O6" s="169"/>
      <c r="P6" s="148" t="s">
        <v>185</v>
      </c>
      <c r="Q6" s="146"/>
      <c r="R6" s="167"/>
    </row>
    <row r="7" spans="1:18" ht="15" customHeight="1" thickBot="1">
      <c r="A7" s="145"/>
      <c r="B7" s="4" t="s">
        <v>420</v>
      </c>
      <c r="C7" s="5" t="s">
        <v>421</v>
      </c>
      <c r="D7" s="6" t="s">
        <v>420</v>
      </c>
      <c r="E7" s="5" t="s">
        <v>421</v>
      </c>
      <c r="F7" s="6" t="s">
        <v>420</v>
      </c>
      <c r="G7" s="5" t="s">
        <v>421</v>
      </c>
      <c r="H7" s="6" t="s">
        <v>420</v>
      </c>
      <c r="I7" s="5" t="s">
        <v>421</v>
      </c>
      <c r="J7" s="6" t="s">
        <v>420</v>
      </c>
      <c r="K7" s="5" t="s">
        <v>421</v>
      </c>
      <c r="L7" s="6" t="s">
        <v>420</v>
      </c>
      <c r="M7" s="5" t="s">
        <v>421</v>
      </c>
      <c r="N7" s="6" t="s">
        <v>420</v>
      </c>
      <c r="O7" s="5" t="s">
        <v>421</v>
      </c>
      <c r="P7" s="158" t="s">
        <v>420</v>
      </c>
      <c r="Q7" s="159"/>
      <c r="R7" s="17" t="s">
        <v>421</v>
      </c>
    </row>
    <row r="8" spans="1:18" ht="15" customHeight="1">
      <c r="A8" s="7" t="s">
        <v>422</v>
      </c>
      <c r="B8" s="39">
        <f>'愛媛県'!C57</f>
        <v>14140</v>
      </c>
      <c r="C8" s="40">
        <f>'愛媛県'!D57</f>
        <v>0</v>
      </c>
      <c r="D8" s="41">
        <f>'愛媛県'!F57</f>
        <v>3210</v>
      </c>
      <c r="E8" s="40">
        <f>'愛媛県'!G57</f>
        <v>0</v>
      </c>
      <c r="F8" s="41">
        <f>'愛媛県'!I57</f>
        <v>14900</v>
      </c>
      <c r="G8" s="40">
        <f>'愛媛県'!J57</f>
        <v>0</v>
      </c>
      <c r="H8" s="41">
        <f>'愛媛県'!L57</f>
        <v>2170</v>
      </c>
      <c r="I8" s="40">
        <f>'愛媛県'!M57</f>
        <v>0</v>
      </c>
      <c r="J8" s="41">
        <f>'愛媛県'!O57</f>
        <v>4990</v>
      </c>
      <c r="K8" s="40">
        <f>'愛媛県'!P57</f>
        <v>0</v>
      </c>
      <c r="L8" s="41">
        <f>'愛媛県'!R57</f>
        <v>64630</v>
      </c>
      <c r="M8" s="40">
        <f>'愛媛県'!S57</f>
        <v>0</v>
      </c>
      <c r="N8" s="41"/>
      <c r="O8" s="42"/>
      <c r="P8" s="160">
        <f aca="true" t="shared" si="0" ref="P8:P24">B8+D8+F8+H8+J8+L8+N8</f>
        <v>104040</v>
      </c>
      <c r="Q8" s="161"/>
      <c r="R8" s="18">
        <f aca="true" t="shared" si="1" ref="R8:R24">C8+E8+G8+I8+K8+M8+O8</f>
        <v>0</v>
      </c>
    </row>
    <row r="9" spans="1:18" ht="15" customHeight="1">
      <c r="A9" s="8" t="s">
        <v>142</v>
      </c>
      <c r="B9" s="43">
        <f>'愛媛県'!C61</f>
        <v>550</v>
      </c>
      <c r="C9" s="44">
        <f>'愛媛県'!D61</f>
        <v>0</v>
      </c>
      <c r="D9" s="45">
        <f>'愛媛県'!F61</f>
        <v>70</v>
      </c>
      <c r="E9" s="44">
        <f>'愛媛県'!G61</f>
        <v>0</v>
      </c>
      <c r="F9" s="45">
        <f>'愛媛県'!I61</f>
        <v>950</v>
      </c>
      <c r="G9" s="44">
        <f>'愛媛県'!J61</f>
        <v>0</v>
      </c>
      <c r="H9" s="45">
        <f>'愛媛県'!L61</f>
        <v>10</v>
      </c>
      <c r="I9" s="44">
        <f>'愛媛県'!M61</f>
        <v>0</v>
      </c>
      <c r="J9" s="45">
        <f>'愛媛県'!O61</f>
        <v>220</v>
      </c>
      <c r="K9" s="44">
        <f>'愛媛県'!P61</f>
        <v>0</v>
      </c>
      <c r="L9" s="45">
        <f>'愛媛県'!R61</f>
        <v>4880</v>
      </c>
      <c r="M9" s="44">
        <f>'愛媛県'!S61</f>
        <v>0</v>
      </c>
      <c r="N9" s="45"/>
      <c r="O9" s="46"/>
      <c r="P9" s="152">
        <f t="shared" si="0"/>
        <v>6680</v>
      </c>
      <c r="Q9" s="153"/>
      <c r="R9" s="19">
        <f t="shared" si="1"/>
        <v>0</v>
      </c>
    </row>
    <row r="10" spans="1:18" ht="15" customHeight="1">
      <c r="A10" s="8" t="s">
        <v>147</v>
      </c>
      <c r="B10" s="43">
        <f>'愛媛県'!C69</f>
        <v>730</v>
      </c>
      <c r="C10" s="44">
        <f>'愛媛県'!D69</f>
        <v>0</v>
      </c>
      <c r="D10" s="45">
        <f>'愛媛県'!F69</f>
        <v>40</v>
      </c>
      <c r="E10" s="44">
        <f>'愛媛県'!G69</f>
        <v>0</v>
      </c>
      <c r="F10" s="45">
        <f>'愛媛県'!I69</f>
        <v>750</v>
      </c>
      <c r="G10" s="44">
        <f>'愛媛県'!J69</f>
        <v>0</v>
      </c>
      <c r="H10" s="45">
        <f>'愛媛県'!L69</f>
        <v>40</v>
      </c>
      <c r="I10" s="44">
        <f>'愛媛県'!M69</f>
        <v>0</v>
      </c>
      <c r="J10" s="45">
        <f>'愛媛県'!O69</f>
        <v>210</v>
      </c>
      <c r="K10" s="44">
        <f>'愛媛県'!P69</f>
        <v>0</v>
      </c>
      <c r="L10" s="45">
        <f>'愛媛県'!R69</f>
        <v>6090</v>
      </c>
      <c r="M10" s="44">
        <f>'愛媛県'!S69</f>
        <v>0</v>
      </c>
      <c r="N10" s="45"/>
      <c r="O10" s="46"/>
      <c r="P10" s="152">
        <f t="shared" si="0"/>
        <v>7860</v>
      </c>
      <c r="Q10" s="153"/>
      <c r="R10" s="19">
        <f t="shared" si="1"/>
        <v>0</v>
      </c>
    </row>
    <row r="11" spans="1:18" ht="15" customHeight="1">
      <c r="A11" s="8" t="s">
        <v>168</v>
      </c>
      <c r="B11" s="43">
        <f>'愛媛県'!C76</f>
        <v>1250</v>
      </c>
      <c r="C11" s="44">
        <f>'愛媛県'!D76</f>
        <v>0</v>
      </c>
      <c r="D11" s="45">
        <f>'愛媛県'!F76</f>
        <v>170</v>
      </c>
      <c r="E11" s="44">
        <f>'愛媛県'!G76</f>
        <v>0</v>
      </c>
      <c r="F11" s="45">
        <f>'愛媛県'!I76</f>
        <v>1500</v>
      </c>
      <c r="G11" s="44">
        <f>'愛媛県'!J76</f>
        <v>0</v>
      </c>
      <c r="H11" s="45">
        <f>'愛媛県'!L76</f>
        <v>70</v>
      </c>
      <c r="I11" s="44">
        <f>'愛媛県'!M76</f>
        <v>0</v>
      </c>
      <c r="J11" s="45">
        <f>'愛媛県'!O76</f>
        <v>280</v>
      </c>
      <c r="K11" s="44">
        <f>'愛媛県'!P76</f>
        <v>0</v>
      </c>
      <c r="L11" s="45">
        <f>'愛媛県'!R76</f>
        <v>7980</v>
      </c>
      <c r="M11" s="44">
        <f>'愛媛県'!S76</f>
        <v>0</v>
      </c>
      <c r="N11" s="45"/>
      <c r="O11" s="46"/>
      <c r="P11" s="152">
        <f t="shared" si="0"/>
        <v>11250</v>
      </c>
      <c r="Q11" s="153"/>
      <c r="R11" s="19">
        <f t="shared" si="1"/>
        <v>0</v>
      </c>
    </row>
    <row r="12" spans="1:18" ht="15" customHeight="1">
      <c r="A12" s="8" t="s">
        <v>423</v>
      </c>
      <c r="B12" s="43">
        <f>'愛媛県'!C83</f>
        <v>70</v>
      </c>
      <c r="C12" s="44">
        <f>'愛媛県'!D83</f>
        <v>0</v>
      </c>
      <c r="D12" s="45">
        <f>'愛媛県'!F83</f>
        <v>0</v>
      </c>
      <c r="E12" s="44">
        <f>'愛媛県'!G83</f>
        <v>0</v>
      </c>
      <c r="F12" s="45">
        <f>'愛媛県'!I83</f>
        <v>20</v>
      </c>
      <c r="G12" s="44">
        <f>'愛媛県'!J83</f>
        <v>0</v>
      </c>
      <c r="H12" s="45">
        <f>'愛媛県'!L83</f>
        <v>0</v>
      </c>
      <c r="I12" s="44">
        <f>'愛媛県'!M83</f>
        <v>0</v>
      </c>
      <c r="J12" s="45">
        <f>'愛媛県'!O83</f>
        <v>20</v>
      </c>
      <c r="K12" s="44">
        <f>'愛媛県'!P83</f>
        <v>0</v>
      </c>
      <c r="L12" s="45">
        <f>'愛媛県'!R83</f>
        <v>1570</v>
      </c>
      <c r="M12" s="44">
        <f>'愛媛県'!S83</f>
        <v>0</v>
      </c>
      <c r="N12" s="45"/>
      <c r="O12" s="46"/>
      <c r="P12" s="152">
        <f t="shared" si="0"/>
        <v>1680</v>
      </c>
      <c r="Q12" s="153"/>
      <c r="R12" s="19">
        <f t="shared" si="1"/>
        <v>0</v>
      </c>
    </row>
    <row r="13" spans="1:18" ht="15" customHeight="1">
      <c r="A13" s="8" t="s">
        <v>424</v>
      </c>
      <c r="B13" s="43">
        <f>'愛媛県'!C97</f>
        <v>120</v>
      </c>
      <c r="C13" s="44">
        <f>'愛媛県'!D97</f>
        <v>0</v>
      </c>
      <c r="D13" s="45">
        <f>'愛媛県'!F97</f>
        <v>50</v>
      </c>
      <c r="E13" s="44">
        <f>'愛媛県'!G97</f>
        <v>0</v>
      </c>
      <c r="F13" s="45">
        <f>'愛媛県'!I97</f>
        <v>230</v>
      </c>
      <c r="G13" s="44">
        <f>'愛媛県'!J97</f>
        <v>0</v>
      </c>
      <c r="H13" s="45">
        <f>'愛媛県'!L97</f>
        <v>30</v>
      </c>
      <c r="I13" s="44">
        <f>'愛媛県'!M97</f>
        <v>0</v>
      </c>
      <c r="J13" s="45">
        <f>'愛媛県'!O97</f>
        <v>80</v>
      </c>
      <c r="K13" s="44">
        <f>'愛媛県'!P97</f>
        <v>0</v>
      </c>
      <c r="L13" s="45">
        <f>'愛媛県'!R97</f>
        <v>2990</v>
      </c>
      <c r="M13" s="44">
        <f>'愛媛県'!S97</f>
        <v>0</v>
      </c>
      <c r="N13" s="45"/>
      <c r="O13" s="46"/>
      <c r="P13" s="152">
        <f t="shared" si="0"/>
        <v>3500</v>
      </c>
      <c r="Q13" s="153"/>
      <c r="R13" s="19">
        <f t="shared" si="1"/>
        <v>0</v>
      </c>
    </row>
    <row r="14" spans="1:18" ht="15" customHeight="1">
      <c r="A14" s="8" t="s">
        <v>201</v>
      </c>
      <c r="B14" s="43">
        <f>'愛媛県'!C108</f>
        <v>1190</v>
      </c>
      <c r="C14" s="44">
        <f>'愛媛県'!D108</f>
        <v>0</v>
      </c>
      <c r="D14" s="45">
        <f>'愛媛県'!F108</f>
        <v>110</v>
      </c>
      <c r="E14" s="44">
        <f>'愛媛県'!G108</f>
        <v>0</v>
      </c>
      <c r="F14" s="45">
        <f>'愛媛県'!I108</f>
        <v>1070</v>
      </c>
      <c r="G14" s="44">
        <f>'愛媛県'!J108</f>
        <v>0</v>
      </c>
      <c r="H14" s="45">
        <f>'愛媛県'!L108</f>
        <v>90</v>
      </c>
      <c r="I14" s="44">
        <f>'愛媛県'!M108</f>
        <v>0</v>
      </c>
      <c r="J14" s="45">
        <f>'愛媛県'!O108</f>
        <v>220</v>
      </c>
      <c r="K14" s="44">
        <f>'愛媛県'!P108</f>
        <v>0</v>
      </c>
      <c r="L14" s="45">
        <f>'愛媛県'!R108</f>
        <v>6960</v>
      </c>
      <c r="M14" s="44">
        <f>'愛媛県'!S108</f>
        <v>0</v>
      </c>
      <c r="N14" s="45"/>
      <c r="O14" s="46"/>
      <c r="P14" s="152">
        <f t="shared" si="0"/>
        <v>9640</v>
      </c>
      <c r="Q14" s="153"/>
      <c r="R14" s="19">
        <f t="shared" si="1"/>
        <v>0</v>
      </c>
    </row>
    <row r="15" spans="1:18" ht="15" customHeight="1">
      <c r="A15" s="8" t="s">
        <v>219</v>
      </c>
      <c r="B15" s="43">
        <f>'愛媛県'!C113</f>
        <v>510</v>
      </c>
      <c r="C15" s="44">
        <f>'愛媛県'!D113</f>
        <v>0</v>
      </c>
      <c r="D15" s="45">
        <f>'愛媛県'!F113</f>
        <v>310</v>
      </c>
      <c r="E15" s="44">
        <f>'愛媛県'!G113</f>
        <v>0</v>
      </c>
      <c r="F15" s="45">
        <f>'愛媛県'!I113</f>
        <v>1200</v>
      </c>
      <c r="G15" s="44">
        <f>'愛媛県'!J113</f>
        <v>0</v>
      </c>
      <c r="H15" s="45">
        <f>'愛媛県'!L113</f>
        <v>50</v>
      </c>
      <c r="I15" s="44">
        <f>'愛媛県'!M113</f>
        <v>0</v>
      </c>
      <c r="J15" s="45">
        <f>'愛媛県'!O113</f>
        <v>230</v>
      </c>
      <c r="K15" s="44">
        <f>'愛媛県'!P113</f>
        <v>0</v>
      </c>
      <c r="L15" s="45">
        <f>'愛媛県'!R113</f>
        <v>6130</v>
      </c>
      <c r="M15" s="44">
        <f>'愛媛県'!S113</f>
        <v>0</v>
      </c>
      <c r="N15" s="45"/>
      <c r="O15" s="46"/>
      <c r="P15" s="152">
        <f t="shared" si="0"/>
        <v>8430</v>
      </c>
      <c r="Q15" s="153"/>
      <c r="R15" s="19">
        <f t="shared" si="1"/>
        <v>0</v>
      </c>
    </row>
    <row r="16" spans="1:18" ht="15" customHeight="1">
      <c r="A16" s="8" t="s">
        <v>425</v>
      </c>
      <c r="B16" s="43">
        <f>'愛媛県'!C118</f>
        <v>70</v>
      </c>
      <c r="C16" s="44">
        <f>'愛媛県'!D118</f>
        <v>0</v>
      </c>
      <c r="D16" s="45">
        <f>'愛媛県'!F118</f>
        <v>20</v>
      </c>
      <c r="E16" s="44">
        <f>'愛媛県'!G118</f>
        <v>0</v>
      </c>
      <c r="F16" s="45">
        <f>'愛媛県'!I118</f>
        <v>0</v>
      </c>
      <c r="G16" s="44">
        <f>'愛媛県'!J118</f>
        <v>0</v>
      </c>
      <c r="H16" s="45">
        <f>'愛媛県'!L118</f>
        <v>10</v>
      </c>
      <c r="I16" s="44">
        <f>'愛媛県'!M118</f>
        <v>0</v>
      </c>
      <c r="J16" s="45">
        <f>'愛媛県'!O118</f>
        <v>50</v>
      </c>
      <c r="K16" s="44">
        <f>'愛媛県'!P118</f>
        <v>0</v>
      </c>
      <c r="L16" s="45">
        <f>'愛媛県'!R118</f>
        <v>1880</v>
      </c>
      <c r="M16" s="44">
        <f>'愛媛県'!S118</f>
        <v>0</v>
      </c>
      <c r="N16" s="45"/>
      <c r="O16" s="46"/>
      <c r="P16" s="152">
        <f t="shared" si="0"/>
        <v>2030</v>
      </c>
      <c r="Q16" s="153"/>
      <c r="R16" s="19">
        <f t="shared" si="1"/>
        <v>0</v>
      </c>
    </row>
    <row r="17" spans="1:18" ht="15" customHeight="1">
      <c r="A17" s="8" t="s">
        <v>241</v>
      </c>
      <c r="B17" s="43">
        <f>'愛媛県'!C129</f>
        <v>590</v>
      </c>
      <c r="C17" s="44">
        <f>'愛媛県'!D129</f>
        <v>0</v>
      </c>
      <c r="D17" s="45">
        <f>'愛媛県'!F129</f>
        <v>50</v>
      </c>
      <c r="E17" s="44">
        <f>'愛媛県'!G129</f>
        <v>0</v>
      </c>
      <c r="F17" s="45">
        <f>'愛媛県'!I129</f>
        <v>1170</v>
      </c>
      <c r="G17" s="44">
        <f>'愛媛県'!J129</f>
        <v>0</v>
      </c>
      <c r="H17" s="45">
        <f>'愛媛県'!L129</f>
        <v>50</v>
      </c>
      <c r="I17" s="44">
        <f>'愛媛県'!M129</f>
        <v>0</v>
      </c>
      <c r="J17" s="45">
        <f>'愛媛県'!O129</f>
        <v>170</v>
      </c>
      <c r="K17" s="44">
        <f>'愛媛県'!P129</f>
        <v>0</v>
      </c>
      <c r="L17" s="45">
        <f>'愛媛県'!R129</f>
        <v>7500</v>
      </c>
      <c r="M17" s="44">
        <f>'愛媛県'!S129</f>
        <v>0</v>
      </c>
      <c r="N17" s="45"/>
      <c r="O17" s="46"/>
      <c r="P17" s="152">
        <f t="shared" si="0"/>
        <v>9530</v>
      </c>
      <c r="Q17" s="153"/>
      <c r="R17" s="19">
        <f t="shared" si="1"/>
        <v>0</v>
      </c>
    </row>
    <row r="18" spans="1:18" ht="15" customHeight="1">
      <c r="A18" s="8" t="s">
        <v>248</v>
      </c>
      <c r="B18" s="43">
        <f>'愛媛県'!C147</f>
        <v>810</v>
      </c>
      <c r="C18" s="44">
        <f>'愛媛県'!D147</f>
        <v>0</v>
      </c>
      <c r="D18" s="45">
        <f>'愛媛県'!F147</f>
        <v>230</v>
      </c>
      <c r="E18" s="44">
        <f>'愛媛県'!G147</f>
        <v>0</v>
      </c>
      <c r="F18" s="45">
        <f>'愛媛県'!I147</f>
        <v>1760</v>
      </c>
      <c r="G18" s="44">
        <f>'愛媛県'!J147</f>
        <v>0</v>
      </c>
      <c r="H18" s="45">
        <f>'愛媛県'!L147</f>
        <v>510</v>
      </c>
      <c r="I18" s="44">
        <f>'愛媛県'!M147</f>
        <v>0</v>
      </c>
      <c r="J18" s="45">
        <f>'愛媛県'!O147</f>
        <v>400</v>
      </c>
      <c r="K18" s="44">
        <f>'愛媛県'!P147</f>
        <v>0</v>
      </c>
      <c r="L18" s="45">
        <f>'愛媛県'!R147</f>
        <v>13780</v>
      </c>
      <c r="M18" s="44">
        <f>'愛媛県'!S147</f>
        <v>0</v>
      </c>
      <c r="N18" s="45"/>
      <c r="O18" s="46"/>
      <c r="P18" s="152">
        <f t="shared" si="0"/>
        <v>17490</v>
      </c>
      <c r="Q18" s="153"/>
      <c r="R18" s="19">
        <f t="shared" si="1"/>
        <v>0</v>
      </c>
    </row>
    <row r="19" spans="1:18" ht="15" customHeight="1">
      <c r="A19" s="8" t="s">
        <v>265</v>
      </c>
      <c r="B19" s="43">
        <f>'愛媛県'!C157</f>
        <v>110</v>
      </c>
      <c r="C19" s="44">
        <f>'愛媛県'!D157</f>
        <v>0</v>
      </c>
      <c r="D19" s="45">
        <f>'愛媛県'!F157</f>
        <v>0</v>
      </c>
      <c r="E19" s="44">
        <f>'愛媛県'!G157</f>
        <v>0</v>
      </c>
      <c r="F19" s="45">
        <f>'愛媛県'!I157</f>
        <v>270</v>
      </c>
      <c r="G19" s="44">
        <f>'愛媛県'!J157</f>
        <v>0</v>
      </c>
      <c r="H19" s="45">
        <f>'愛媛県'!L157</f>
        <v>0</v>
      </c>
      <c r="I19" s="44">
        <f>'愛媛県'!M157</f>
        <v>0</v>
      </c>
      <c r="J19" s="45">
        <f>'愛媛県'!O157</f>
        <v>40</v>
      </c>
      <c r="K19" s="44">
        <f>'愛媛県'!P157</f>
        <v>0</v>
      </c>
      <c r="L19" s="45">
        <f>'愛媛県'!R157</f>
        <v>2630</v>
      </c>
      <c r="M19" s="44">
        <f>'愛媛県'!S157</f>
        <v>0</v>
      </c>
      <c r="N19" s="45"/>
      <c r="O19" s="46"/>
      <c r="P19" s="152">
        <f t="shared" si="0"/>
        <v>3050</v>
      </c>
      <c r="Q19" s="153"/>
      <c r="R19" s="19">
        <f t="shared" si="1"/>
        <v>0</v>
      </c>
    </row>
    <row r="20" spans="1:18" ht="15" customHeight="1">
      <c r="A20" s="8" t="s">
        <v>426</v>
      </c>
      <c r="B20" s="43">
        <f>'愛媛県'!C163</f>
        <v>610</v>
      </c>
      <c r="C20" s="44">
        <f>'愛媛県'!D163</f>
        <v>0</v>
      </c>
      <c r="D20" s="45">
        <f>'愛媛県'!F163</f>
        <v>0</v>
      </c>
      <c r="E20" s="44">
        <f>'愛媛県'!G163</f>
        <v>0</v>
      </c>
      <c r="F20" s="45">
        <f>'愛媛県'!I163</f>
        <v>270</v>
      </c>
      <c r="G20" s="44">
        <f>'愛媛県'!J163</f>
        <v>0</v>
      </c>
      <c r="H20" s="45">
        <f>'愛媛県'!L163</f>
        <v>0</v>
      </c>
      <c r="I20" s="44">
        <f>'愛媛県'!M163</f>
        <v>0</v>
      </c>
      <c r="J20" s="45">
        <f>'愛媛県'!O163</f>
        <v>80</v>
      </c>
      <c r="K20" s="44">
        <f>'愛媛県'!P163</f>
        <v>0</v>
      </c>
      <c r="L20" s="45">
        <f>'愛媛県'!R163</f>
        <v>3830</v>
      </c>
      <c r="M20" s="44">
        <f>'愛媛県'!S163</f>
        <v>0</v>
      </c>
      <c r="N20" s="45"/>
      <c r="O20" s="46"/>
      <c r="P20" s="152">
        <f t="shared" si="0"/>
        <v>4790</v>
      </c>
      <c r="Q20" s="153"/>
      <c r="R20" s="19">
        <f t="shared" si="1"/>
        <v>0</v>
      </c>
    </row>
    <row r="21" spans="1:18" ht="15" customHeight="1">
      <c r="A21" s="8" t="s">
        <v>281</v>
      </c>
      <c r="B21" s="43">
        <f>'愛媛県'!C179</f>
        <v>6800</v>
      </c>
      <c r="C21" s="44">
        <f>'愛媛県'!D179</f>
        <v>0</v>
      </c>
      <c r="D21" s="45">
        <f>'愛媛県'!F179</f>
        <v>1780</v>
      </c>
      <c r="E21" s="44">
        <f>'愛媛県'!G179</f>
        <v>0</v>
      </c>
      <c r="F21" s="45">
        <f>'愛媛県'!I179</f>
        <v>4350</v>
      </c>
      <c r="G21" s="44">
        <f>'愛媛県'!J179</f>
        <v>0</v>
      </c>
      <c r="H21" s="45">
        <f>'愛媛県'!L179</f>
        <v>390</v>
      </c>
      <c r="I21" s="44">
        <f>'愛媛県'!M179</f>
        <v>0</v>
      </c>
      <c r="J21" s="45">
        <f>'愛媛県'!O179</f>
        <v>910</v>
      </c>
      <c r="K21" s="44">
        <f>'愛媛県'!P179</f>
        <v>0</v>
      </c>
      <c r="L21" s="45">
        <f>'愛媛県'!R179</f>
        <v>7140</v>
      </c>
      <c r="M21" s="44">
        <f>'愛媛県'!S179</f>
        <v>0</v>
      </c>
      <c r="N21" s="45"/>
      <c r="O21" s="46"/>
      <c r="P21" s="152">
        <f t="shared" si="0"/>
        <v>21370</v>
      </c>
      <c r="Q21" s="153"/>
      <c r="R21" s="19">
        <f t="shared" si="1"/>
        <v>0</v>
      </c>
    </row>
    <row r="22" spans="1:18" ht="15" customHeight="1">
      <c r="A22" s="8" t="s">
        <v>299</v>
      </c>
      <c r="B22" s="43">
        <f>'愛媛県'!C189</f>
        <v>6810</v>
      </c>
      <c r="C22" s="44">
        <f>'愛媛県'!D189</f>
        <v>0</v>
      </c>
      <c r="D22" s="45">
        <f>'愛媛県'!F189</f>
        <v>1950</v>
      </c>
      <c r="E22" s="44">
        <f>'愛媛県'!G189</f>
        <v>0</v>
      </c>
      <c r="F22" s="45">
        <f>'愛媛県'!I189</f>
        <v>5700</v>
      </c>
      <c r="G22" s="44">
        <f>'愛媛県'!J189</f>
        <v>0</v>
      </c>
      <c r="H22" s="45">
        <f>'愛媛県'!L189</f>
        <v>180</v>
      </c>
      <c r="I22" s="44">
        <f>'愛媛県'!M189</f>
        <v>0</v>
      </c>
      <c r="J22" s="45">
        <f>'愛媛県'!O189</f>
        <v>760</v>
      </c>
      <c r="K22" s="44">
        <f>'愛媛県'!P189</f>
        <v>0</v>
      </c>
      <c r="L22" s="45">
        <f>'愛媛県'!R189</f>
        <v>10210</v>
      </c>
      <c r="M22" s="44">
        <f>'愛媛県'!S189</f>
        <v>0</v>
      </c>
      <c r="N22" s="45"/>
      <c r="O22" s="46"/>
      <c r="P22" s="152">
        <f t="shared" si="0"/>
        <v>25610</v>
      </c>
      <c r="Q22" s="153"/>
      <c r="R22" s="19">
        <f t="shared" si="1"/>
        <v>0</v>
      </c>
    </row>
    <row r="23" spans="1:18" ht="15" customHeight="1">
      <c r="A23" s="8" t="s">
        <v>317</v>
      </c>
      <c r="B23" s="43">
        <f>'愛媛県'!C199</f>
        <v>2480</v>
      </c>
      <c r="C23" s="44">
        <f>'愛媛県'!D199</f>
        <v>0</v>
      </c>
      <c r="D23" s="45">
        <f>'愛媛県'!F199</f>
        <v>1710</v>
      </c>
      <c r="E23" s="44">
        <f>'愛媛県'!G199</f>
        <v>0</v>
      </c>
      <c r="F23" s="45">
        <f>'愛媛県'!I199</f>
        <v>6780</v>
      </c>
      <c r="G23" s="44">
        <f>'愛媛県'!J199</f>
        <v>0</v>
      </c>
      <c r="H23" s="45">
        <f>'愛媛県'!L199</f>
        <v>170</v>
      </c>
      <c r="I23" s="44">
        <f>'愛媛県'!M199</f>
        <v>0</v>
      </c>
      <c r="J23" s="45">
        <f>'愛媛県'!O199</f>
        <v>540</v>
      </c>
      <c r="K23" s="44">
        <f>'愛媛県'!P199</f>
        <v>0</v>
      </c>
      <c r="L23" s="45">
        <f>'愛媛県'!R199</f>
        <v>11370</v>
      </c>
      <c r="M23" s="44">
        <f>'愛媛県'!S199</f>
        <v>0</v>
      </c>
      <c r="N23" s="45"/>
      <c r="O23" s="46"/>
      <c r="P23" s="152">
        <f t="shared" si="0"/>
        <v>23050</v>
      </c>
      <c r="Q23" s="153"/>
      <c r="R23" s="19">
        <f t="shared" si="1"/>
        <v>0</v>
      </c>
    </row>
    <row r="24" spans="1:18" ht="15" customHeight="1">
      <c r="A24" s="8" t="s">
        <v>427</v>
      </c>
      <c r="B24" s="43">
        <f>'愛媛県'!C237</f>
        <v>6130</v>
      </c>
      <c r="C24" s="44">
        <f>'愛媛県'!D237</f>
        <v>0</v>
      </c>
      <c r="D24" s="45">
        <f>'愛媛県'!F237</f>
        <v>1910</v>
      </c>
      <c r="E24" s="44">
        <f>'愛媛県'!G237</f>
        <v>0</v>
      </c>
      <c r="F24" s="45">
        <f>'愛媛県'!I237</f>
        <v>8330</v>
      </c>
      <c r="G24" s="44">
        <f>'愛媛県'!J237</f>
        <v>0</v>
      </c>
      <c r="H24" s="45">
        <f>'愛媛県'!L237</f>
        <v>410</v>
      </c>
      <c r="I24" s="44">
        <f>'愛媛県'!M237</f>
        <v>0</v>
      </c>
      <c r="J24" s="45">
        <f>'愛媛県'!O237</f>
        <v>1360</v>
      </c>
      <c r="K24" s="44">
        <f>'愛媛県'!P237</f>
        <v>0</v>
      </c>
      <c r="L24" s="45">
        <f>'愛媛県'!R237</f>
        <v>17950</v>
      </c>
      <c r="M24" s="44">
        <f>'愛媛県'!S237</f>
        <v>0</v>
      </c>
      <c r="N24" s="45"/>
      <c r="O24" s="46"/>
      <c r="P24" s="152">
        <f t="shared" si="0"/>
        <v>36090</v>
      </c>
      <c r="Q24" s="153"/>
      <c r="R24" s="19">
        <f t="shared" si="1"/>
        <v>0</v>
      </c>
    </row>
    <row r="25" spans="1:18" ht="15" customHeight="1" thickBot="1">
      <c r="A25" s="9" t="s">
        <v>400</v>
      </c>
      <c r="B25" s="47">
        <f>'愛媛県'!C242</f>
        <v>570</v>
      </c>
      <c r="C25" s="48">
        <f>'愛媛県'!D242</f>
        <v>0</v>
      </c>
      <c r="D25" s="49">
        <f>'愛媛県'!F242</f>
        <v>0</v>
      </c>
      <c r="E25" s="48">
        <f>'愛媛県'!G242</f>
        <v>0</v>
      </c>
      <c r="F25" s="49">
        <f>'愛媛県'!I242</f>
        <v>340</v>
      </c>
      <c r="G25" s="48">
        <f>'愛媛県'!J242</f>
        <v>0</v>
      </c>
      <c r="H25" s="49">
        <f>'愛媛県'!L242</f>
        <v>0</v>
      </c>
      <c r="I25" s="48">
        <f>'愛媛県'!M242</f>
        <v>0</v>
      </c>
      <c r="J25" s="49"/>
      <c r="K25" s="48"/>
      <c r="L25" s="49">
        <f>'愛媛県'!R242</f>
        <v>490</v>
      </c>
      <c r="M25" s="48">
        <f>'愛媛県'!S242</f>
        <v>0</v>
      </c>
      <c r="N25" s="49">
        <f>'愛媛県'!O242</f>
        <v>230</v>
      </c>
      <c r="O25" s="48">
        <f>'愛媛県'!P242</f>
        <v>0</v>
      </c>
      <c r="P25" s="154">
        <f>B25+D25+F25+H25+J25+L25+N25</f>
        <v>1630</v>
      </c>
      <c r="Q25" s="155"/>
      <c r="R25" s="20">
        <f>C25+E25+G25+I25+K25+M25+O25</f>
        <v>0</v>
      </c>
    </row>
    <row r="26" spans="1:18" ht="15" customHeight="1" thickBot="1" thickTop="1">
      <c r="A26" s="10" t="s">
        <v>185</v>
      </c>
      <c r="B26" s="50">
        <f aca="true" t="shared" si="2" ref="B26:O26">SUM(B8:B25)</f>
        <v>43540</v>
      </c>
      <c r="C26" s="51">
        <f t="shared" si="2"/>
        <v>0</v>
      </c>
      <c r="D26" s="52">
        <f t="shared" si="2"/>
        <v>11610</v>
      </c>
      <c r="E26" s="51">
        <f t="shared" si="2"/>
        <v>0</v>
      </c>
      <c r="F26" s="52">
        <f t="shared" si="2"/>
        <v>49590</v>
      </c>
      <c r="G26" s="51">
        <f t="shared" si="2"/>
        <v>0</v>
      </c>
      <c r="H26" s="52">
        <f t="shared" si="2"/>
        <v>4180</v>
      </c>
      <c r="I26" s="51">
        <f t="shared" si="2"/>
        <v>0</v>
      </c>
      <c r="J26" s="52">
        <f t="shared" si="2"/>
        <v>10560</v>
      </c>
      <c r="K26" s="51">
        <f t="shared" si="2"/>
        <v>0</v>
      </c>
      <c r="L26" s="52">
        <f t="shared" si="2"/>
        <v>178010</v>
      </c>
      <c r="M26" s="51">
        <f t="shared" si="2"/>
        <v>0</v>
      </c>
      <c r="N26" s="52">
        <f t="shared" si="2"/>
        <v>230</v>
      </c>
      <c r="O26" s="51">
        <f t="shared" si="2"/>
        <v>0</v>
      </c>
      <c r="P26" s="156">
        <f>SUM(P8:P25)</f>
        <v>297720</v>
      </c>
      <c r="Q26" s="157"/>
      <c r="R26" s="21">
        <f>SUM(R8:R25)</f>
        <v>0</v>
      </c>
    </row>
    <row r="27" spans="1:18" ht="15" customHeight="1" thickBot="1">
      <c r="A27" s="11"/>
      <c r="B27" s="11"/>
      <c r="C27" s="12"/>
      <c r="D27" s="12"/>
      <c r="E27" s="12"/>
      <c r="F27" s="12"/>
      <c r="G27" s="12"/>
      <c r="H27" s="12"/>
      <c r="I27" s="12"/>
      <c r="J27" s="12"/>
      <c r="K27" s="12"/>
      <c r="L27" s="12"/>
      <c r="M27" s="13"/>
      <c r="N27" s="13"/>
      <c r="O27" s="12"/>
      <c r="P27" s="12"/>
      <c r="Q27" s="12"/>
      <c r="R27" s="22"/>
    </row>
    <row r="28" spans="1:18" ht="15" customHeight="1" thickBot="1">
      <c r="A28" s="129" t="s">
        <v>428</v>
      </c>
      <c r="B28" s="131" t="s">
        <v>429</v>
      </c>
      <c r="C28" s="132"/>
      <c r="D28" s="149" t="s">
        <v>430</v>
      </c>
      <c r="E28" s="150"/>
      <c r="F28" s="150"/>
      <c r="G28" s="150"/>
      <c r="H28" s="150"/>
      <c r="I28" s="151"/>
      <c r="J28" s="149" t="s">
        <v>431</v>
      </c>
      <c r="K28" s="150"/>
      <c r="L28" s="150"/>
      <c r="M28" s="150"/>
      <c r="N28" s="150"/>
      <c r="O28" s="151"/>
      <c r="P28"/>
      <c r="Q28"/>
      <c r="R28"/>
    </row>
    <row r="29" spans="1:18" ht="15" customHeight="1" thickBot="1">
      <c r="A29" s="130"/>
      <c r="B29" s="133"/>
      <c r="C29" s="134"/>
      <c r="D29" s="53" t="s">
        <v>432</v>
      </c>
      <c r="E29" s="55" t="s">
        <v>433</v>
      </c>
      <c r="F29" s="55" t="s">
        <v>434</v>
      </c>
      <c r="G29" s="55" t="s">
        <v>435</v>
      </c>
      <c r="H29" s="55" t="s">
        <v>436</v>
      </c>
      <c r="I29" s="54" t="s">
        <v>437</v>
      </c>
      <c r="J29" s="58" t="s">
        <v>432</v>
      </c>
      <c r="K29" s="59" t="s">
        <v>433</v>
      </c>
      <c r="L29" s="55" t="s">
        <v>434</v>
      </c>
      <c r="M29" s="55" t="s">
        <v>435</v>
      </c>
      <c r="N29" s="53" t="s">
        <v>436</v>
      </c>
      <c r="O29" s="54" t="s">
        <v>437</v>
      </c>
      <c r="P29"/>
      <c r="Q29" s="74"/>
      <c r="R29" s="77" t="s">
        <v>532</v>
      </c>
    </row>
    <row r="30" spans="1:18" ht="15" customHeight="1">
      <c r="A30" s="135" t="s">
        <v>56</v>
      </c>
      <c r="B30" s="120" t="s">
        <v>422</v>
      </c>
      <c r="C30" s="121"/>
      <c r="D30" s="65">
        <v>3.5</v>
      </c>
      <c r="E30" s="66">
        <v>3.7</v>
      </c>
      <c r="F30" s="66">
        <v>5.2</v>
      </c>
      <c r="G30" s="66">
        <v>9.5</v>
      </c>
      <c r="H30" s="66">
        <v>13.5</v>
      </c>
      <c r="I30" s="69"/>
      <c r="J30" s="80">
        <f aca="true" t="shared" si="3" ref="J30:O30">ROUND($M$8*D30,0)</f>
        <v>0</v>
      </c>
      <c r="K30" s="81">
        <f t="shared" si="3"/>
        <v>0</v>
      </c>
      <c r="L30" s="82">
        <f t="shared" si="3"/>
        <v>0</v>
      </c>
      <c r="M30" s="82">
        <f t="shared" si="3"/>
        <v>0</v>
      </c>
      <c r="N30" s="83">
        <f t="shared" si="3"/>
        <v>0</v>
      </c>
      <c r="O30" s="84">
        <f t="shared" si="3"/>
        <v>0</v>
      </c>
      <c r="P30"/>
      <c r="Q30" s="75" t="s">
        <v>533</v>
      </c>
      <c r="R30" s="78">
        <v>0.2</v>
      </c>
    </row>
    <row r="31" spans="1:18" ht="15" customHeight="1">
      <c r="A31" s="136"/>
      <c r="B31" s="122" t="s">
        <v>438</v>
      </c>
      <c r="C31" s="123"/>
      <c r="D31" s="67">
        <v>3.5</v>
      </c>
      <c r="E31" s="68">
        <v>3.7</v>
      </c>
      <c r="F31" s="68">
        <v>5</v>
      </c>
      <c r="G31" s="68">
        <v>9</v>
      </c>
      <c r="H31" s="68">
        <v>13.5</v>
      </c>
      <c r="I31" s="70"/>
      <c r="J31" s="85">
        <f aca="true" t="shared" si="4" ref="J31:O31">ROUND(SUM($M$9:$M$25)*D31,0)</f>
        <v>0</v>
      </c>
      <c r="K31" s="86">
        <f t="shared" si="4"/>
        <v>0</v>
      </c>
      <c r="L31" s="87">
        <f t="shared" si="4"/>
        <v>0</v>
      </c>
      <c r="M31" s="87">
        <f t="shared" si="4"/>
        <v>0</v>
      </c>
      <c r="N31" s="88">
        <f t="shared" si="4"/>
        <v>0</v>
      </c>
      <c r="O31" s="89">
        <f t="shared" si="4"/>
        <v>0</v>
      </c>
      <c r="P31"/>
      <c r="Q31" s="75" t="s">
        <v>534</v>
      </c>
      <c r="R31" s="78">
        <v>0.4</v>
      </c>
    </row>
    <row r="32" spans="1:18" ht="15" customHeight="1">
      <c r="A32" s="137"/>
      <c r="B32" s="140" t="s">
        <v>535</v>
      </c>
      <c r="C32" s="141"/>
      <c r="D32" s="60">
        <v>0.1</v>
      </c>
      <c r="E32" s="61">
        <v>0.1</v>
      </c>
      <c r="F32" s="61">
        <v>0.1</v>
      </c>
      <c r="G32" s="61">
        <v>0.1</v>
      </c>
      <c r="H32" s="61">
        <v>0.1</v>
      </c>
      <c r="I32" s="73"/>
      <c r="J32" s="90">
        <f aca="true" t="shared" si="5" ref="J32:O32">ROUND($M$26*D32,0)</f>
        <v>0</v>
      </c>
      <c r="K32" s="91">
        <f t="shared" si="5"/>
        <v>0</v>
      </c>
      <c r="L32" s="91">
        <f t="shared" si="5"/>
        <v>0</v>
      </c>
      <c r="M32" s="92">
        <f t="shared" si="5"/>
        <v>0</v>
      </c>
      <c r="N32" s="93">
        <f t="shared" si="5"/>
        <v>0</v>
      </c>
      <c r="O32" s="94">
        <f t="shared" si="5"/>
        <v>0</v>
      </c>
      <c r="P32"/>
      <c r="Q32" s="75" t="s">
        <v>536</v>
      </c>
      <c r="R32" s="78">
        <v>0.6</v>
      </c>
    </row>
    <row r="33" spans="1:18" ht="15" customHeight="1" thickBot="1">
      <c r="A33" s="138" t="s">
        <v>439</v>
      </c>
      <c r="B33" s="124" t="s">
        <v>440</v>
      </c>
      <c r="C33" s="125"/>
      <c r="D33" s="63">
        <v>3.3</v>
      </c>
      <c r="E33" s="64">
        <v>3.7</v>
      </c>
      <c r="F33" s="64">
        <v>5</v>
      </c>
      <c r="G33" s="64">
        <v>9</v>
      </c>
      <c r="H33" s="64">
        <v>13.5</v>
      </c>
      <c r="I33" s="71"/>
      <c r="J33" s="90">
        <f>ROUND(($C$26+$E$26+$G$26+$I$26+$K$26+O26)*D33,0)</f>
        <v>0</v>
      </c>
      <c r="K33" s="91">
        <f>ROUND(($C$26+$E$26+$G$26+$I$26+$K$26+O26)*E33,0)</f>
        <v>0</v>
      </c>
      <c r="L33" s="91">
        <f>ROUND(($C$26+$E$26+$G$26+$I$26+$K$26+O26)*F33,0)</f>
        <v>0</v>
      </c>
      <c r="M33" s="92">
        <f>ROUND(($C$26+$E$26+$G$26+$I$26+$K$26+O26)*G33,0)</f>
        <v>0</v>
      </c>
      <c r="N33" s="92">
        <f>ROUND(($C$26+$E$26+$G$26+$I$26+$K$26+O26)*H33,0)</f>
        <v>0</v>
      </c>
      <c r="O33" s="94">
        <f>ROUND(($C$26+$E$26+$G$26+$I$26+$K$26+O26)*I33,0)</f>
        <v>0</v>
      </c>
      <c r="P33"/>
      <c r="Q33" s="76" t="s">
        <v>537</v>
      </c>
      <c r="R33" s="79">
        <v>0.8</v>
      </c>
    </row>
    <row r="34" spans="1:18" ht="15" customHeight="1" thickBot="1">
      <c r="A34" s="139"/>
      <c r="B34" s="142" t="s">
        <v>538</v>
      </c>
      <c r="C34" s="143"/>
      <c r="D34" s="62">
        <v>0.2</v>
      </c>
      <c r="E34" s="56">
        <v>0.1</v>
      </c>
      <c r="F34" s="56">
        <v>0.1</v>
      </c>
      <c r="G34" s="56">
        <v>0.1</v>
      </c>
      <c r="H34" s="56">
        <v>0.1</v>
      </c>
      <c r="I34" s="72"/>
      <c r="J34" s="95">
        <f>ROUND(($C$26+$E$26+$G$26+$I$26+$K$26+O26)*D34,0)</f>
        <v>0</v>
      </c>
      <c r="K34" s="96">
        <f>ROUND(($C$26+$E$26+$G$26+$I$26+$K$26+O26)*E34,0)</f>
        <v>0</v>
      </c>
      <c r="L34" s="96">
        <f>ROUND(($C$26+$E$26+$G$26+$I$26+$K$26+O26)*F34,0)</f>
        <v>0</v>
      </c>
      <c r="M34" s="97">
        <f>ROUND(($C$26+$E$26+$G$26+$I$26+$K$26+O26)*G34,0)</f>
        <v>0</v>
      </c>
      <c r="N34" s="96">
        <f>ROUND(($C$26+$E$26+$G$26+$I$26+$K$26+O26)*H34,0)</f>
        <v>0</v>
      </c>
      <c r="O34" s="98">
        <f>ROUND(($C$26+$E$26+$G$26+$I$26+$K$26+O26)*I34,0)</f>
        <v>0</v>
      </c>
      <c r="P34"/>
      <c r="Q34" s="119" t="s">
        <v>539</v>
      </c>
      <c r="R34" s="119"/>
    </row>
    <row r="35" spans="1:18" ht="15" customHeight="1" thickBot="1" thickTop="1">
      <c r="A35" s="57" t="s">
        <v>185</v>
      </c>
      <c r="B35" s="126"/>
      <c r="C35" s="127"/>
      <c r="D35" s="127"/>
      <c r="E35" s="127"/>
      <c r="F35" s="127"/>
      <c r="G35" s="127"/>
      <c r="H35" s="127"/>
      <c r="I35" s="128"/>
      <c r="J35" s="99">
        <f aca="true" t="shared" si="6" ref="J35:O35">SUM(J30:J34)</f>
        <v>0</v>
      </c>
      <c r="K35" s="100">
        <f t="shared" si="6"/>
        <v>0</v>
      </c>
      <c r="L35" s="100">
        <f t="shared" si="6"/>
        <v>0</v>
      </c>
      <c r="M35" s="100">
        <f t="shared" si="6"/>
        <v>0</v>
      </c>
      <c r="N35" s="101">
        <f t="shared" si="6"/>
        <v>0</v>
      </c>
      <c r="O35" s="102">
        <f t="shared" si="6"/>
        <v>0</v>
      </c>
      <c r="P35"/>
      <c r="Q35"/>
      <c r="R35"/>
    </row>
    <row r="36" spans="1:18" ht="15" customHeight="1">
      <c r="A36"/>
      <c r="B36"/>
      <c r="C36"/>
      <c r="D36"/>
      <c r="E36" s="1" t="s">
        <v>540</v>
      </c>
      <c r="F36"/>
      <c r="G36"/>
      <c r="H36"/>
      <c r="I36"/>
      <c r="J36"/>
      <c r="K36"/>
      <c r="L36"/>
      <c r="M36"/>
      <c r="N36"/>
      <c r="O36"/>
      <c r="P36"/>
      <c r="Q36"/>
      <c r="R36"/>
    </row>
  </sheetData>
  <sheetProtection password="EF88" sheet="1"/>
  <mergeCells count="51">
    <mergeCell ref="N6:O6"/>
    <mergeCell ref="A1:R1"/>
    <mergeCell ref="A3:E3"/>
    <mergeCell ref="F3:K3"/>
    <mergeCell ref="L3:N3"/>
    <mergeCell ref="O3:Q3"/>
    <mergeCell ref="A4:E4"/>
    <mergeCell ref="F4:K4"/>
    <mergeCell ref="P7:Q7"/>
    <mergeCell ref="P8:Q8"/>
    <mergeCell ref="P9:Q9"/>
    <mergeCell ref="F6:G6"/>
    <mergeCell ref="L4:N4"/>
    <mergeCell ref="O4:Q4"/>
    <mergeCell ref="H6:I6"/>
    <mergeCell ref="J6:K6"/>
    <mergeCell ref="L6:M6"/>
    <mergeCell ref="P6:R6"/>
    <mergeCell ref="P10:Q10"/>
    <mergeCell ref="P11:Q11"/>
    <mergeCell ref="P12:Q12"/>
    <mergeCell ref="P13:Q13"/>
    <mergeCell ref="P14:Q14"/>
    <mergeCell ref="P15:Q15"/>
    <mergeCell ref="J28:O28"/>
    <mergeCell ref="P16:Q16"/>
    <mergeCell ref="P17:Q17"/>
    <mergeCell ref="P18:Q18"/>
    <mergeCell ref="P19:Q19"/>
    <mergeCell ref="P20:Q20"/>
    <mergeCell ref="P21:Q21"/>
    <mergeCell ref="B34:C34"/>
    <mergeCell ref="A6:A7"/>
    <mergeCell ref="B6:C6"/>
    <mergeCell ref="D6:E6"/>
    <mergeCell ref="D28:I28"/>
    <mergeCell ref="P22:Q22"/>
    <mergeCell ref="P23:Q23"/>
    <mergeCell ref="P24:Q24"/>
    <mergeCell ref="P25:Q25"/>
    <mergeCell ref="P26:Q26"/>
    <mergeCell ref="Q34:R34"/>
    <mergeCell ref="B30:C30"/>
    <mergeCell ref="B31:C31"/>
    <mergeCell ref="B33:C33"/>
    <mergeCell ref="B35:I35"/>
    <mergeCell ref="A28:A29"/>
    <mergeCell ref="B28:C29"/>
    <mergeCell ref="A30:A32"/>
    <mergeCell ref="A33:A34"/>
    <mergeCell ref="B32:C32"/>
  </mergeCells>
  <printOptions horizontalCentered="1"/>
  <pageMargins left="0.5905511811023623" right="0.5905511811023623" top="0.5905511811023623" bottom="0.5905511811023623"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dc:creator>
  <cp:keywords/>
  <dc:description/>
  <cp:lastModifiedBy>土橋</cp:lastModifiedBy>
  <cp:lastPrinted>2024-03-26T02:41:43Z</cp:lastPrinted>
  <dcterms:created xsi:type="dcterms:W3CDTF">2004-07-31T07:42:53Z</dcterms:created>
  <dcterms:modified xsi:type="dcterms:W3CDTF">2024-04-12T09:04:23Z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